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9.xml" ContentType="application/vnd.openxmlformats-officedocument.drawing+xml"/>
  <Override PartName="/xl/charts/chart1.xml" ContentType="application/vnd.openxmlformats-officedocument.drawingml.chart+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10.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5360" windowHeight="5652" tabRatio="764"/>
  </bookViews>
  <sheets>
    <sheet name="Accueil" sheetId="13" r:id="rId1"/>
    <sheet name="Mode d'emploi" sheetId="6" r:id="rId2"/>
    <sheet name="Identification" sheetId="10" r:id="rId3"/>
    <sheet name="1 - Diagnostic" sheetId="4" r:id="rId4"/>
    <sheet name="2 - Volet Stratégique" sheetId="9" r:id="rId5"/>
    <sheet name="3 - Volet Opérationnel-SI" sheetId="19" r:id="rId6"/>
    <sheet name="4 - Communication" sheetId="20" r:id="rId7"/>
    <sheet name="Scores" sheetId="2" r:id="rId8"/>
    <sheet name="Résultats" sheetId="3" r:id="rId9"/>
    <sheet name="Cartographie" sheetId="11" r:id="rId10"/>
    <sheet name="Réf" sheetId="14" state="hidden" r:id="rId11"/>
    <sheet name="BD" sheetId="15" r:id="rId12"/>
  </sheets>
  <externalReferences>
    <externalReference r:id="rId13"/>
    <externalReference r:id="rId14"/>
  </externalReferences>
  <definedNames>
    <definedName name="___thinkcell3UUAAAEAAAAAAAAA.gTgSI6KFEq5RkM0W5m25A" hidden="1">#REF!</definedName>
    <definedName name="___thinkcell3UUAAAEAAAAAAAAA2nVMgJN7rk.B5z50VzDB9A" hidden="1">'[1]M - Bassin Marché'!#REF!</definedName>
    <definedName name="___thinkcell3UUAAAEAAAAAAAAA32NldpawDU2uE0RAXJzRaQ" hidden="1">#REF!</definedName>
    <definedName name="___thinkcell3UUAAAEAAAAAAAAA32zB3.SyAkaPW4k9sxEkHA" hidden="1">#REF!</definedName>
    <definedName name="___thinkcell3UUAAAEAAAAAAAAA5RsOKnGxQ0.eKbXJ4t00xA" hidden="1">#REF!</definedName>
    <definedName name="___thinkcell3UUAAAEAAAAAAAAA5VInDlfoAEW6rFV8J6ezUA" hidden="1">#REF!</definedName>
    <definedName name="___thinkcell3UUAAAEAAAAAAAAABcGoPOXieE.XO20LLjEACA" hidden="1">#REF!</definedName>
    <definedName name="___thinkcell3UUAAAEAAAAAAAAACa4hL6idKEKMh0OI_tfK2w" hidden="1">#REF!</definedName>
    <definedName name="___thinkcell3UUAAAEAAAAAAAAACgIceAV6gEKMna5RYBQSnw" hidden="1">#REF!</definedName>
    <definedName name="___thinkcell3UUAAAEAAAAAAAAADybxt3dSM0akH8ShGismyg" hidden="1">'[1]M - Bassin Marché'!#REF!</definedName>
    <definedName name="___thinkcell3UUAAAEAAAAAAAAAeVq2Hswq7kGfIDJkVUe_zQ" hidden="1">#REF!</definedName>
    <definedName name="___thinkcell3UUAAAEAAAAAAAAAeXW8H_bFSU2FYgTSJ6nMeQ" hidden="1">'[1]M - Bassin Marché'!#REF!</definedName>
    <definedName name="___thinkcell3UUAAAEAAAAAAAAAj_D2FtLIsUeRX1IXNoef5A" hidden="1">#REF!</definedName>
    <definedName name="___thinkcell3UUAAAEAAAAAAAAAlvlkWG4VQEWfW1Ab1B9.Fw" hidden="1">#REF!</definedName>
    <definedName name="___thinkcell3UUAAAEAAAAAAAAAmQQ9ZlVaU0GB._lSzIj7jg" hidden="1">#REF!</definedName>
    <definedName name="___thinkcell3UUAAAEAAAAAAAAAMsbrwkE5hk.tr7uDaQGOGA" hidden="1">#REF!</definedName>
    <definedName name="___thinkcell3UUAAAEAAAAAAAAAQ.OoK5mVAUGAA4gxBKnrNw" hidden="1">'[1]M - Bassin Marché'!#REF!</definedName>
    <definedName name="___thinkcell3UUAAAEAAAAAAAAAs1hLZStkuk.BpjxOuFem3Q" hidden="1">#REF!</definedName>
    <definedName name="___thinkcell3UUAAAEAAAAAAAAASYf4PuzKQEqBUC1HDL1Nmw" hidden="1">#REF!</definedName>
    <definedName name="___thinkcell3UUAAAEAAAAAAAAAv4NFeH45_kWtk1m3MnnP8Q" hidden="1">#REF!</definedName>
    <definedName name="___thinkcell3UUAAAEAAAAAAAAAxHaUhSkwA0S.OATIsHWMKw" hidden="1">#REF!</definedName>
    <definedName name="___thinkcell3UUAAAEAAAAAAAAAxwEo5fpohUi5QC5zumcdiQ" hidden="1">#REF!</definedName>
    <definedName name="___thinkcell3UUAAAEAAAAGAAAA74CathLG1UqkdtJRUcglsQ" hidden="1">#REF!</definedName>
    <definedName name="___thinkcell3UUAAAEAAAAGAAAAajCBUR1SeUqfPQ0odp9uWA" hidden="1">'[1]Concurrents MCO'!#REF!</definedName>
    <definedName name="___thinkcell3UUAAAEAAAAGAAAACUy.vXwZUk29N003VjTBeA" hidden="1">#REF!</definedName>
    <definedName name="___thinkcell3UUAAAEAAAAGAAAAe0oCKGGYKkakHCh_Zhy7uQ" hidden="1">#REF!</definedName>
    <definedName name="___thinkcell3UUAAAEAAAAGAAAAH717XaTK50amO4nCu3K6Zg" hidden="1">#REF!</definedName>
    <definedName name="___thinkcell3UUAAAEAAAAGAAAAkCjarl6beESUbdpTZglBaQ" hidden="1">'[2]Concurrents M'!#REF!</definedName>
    <definedName name="___thinkcell3UUAAAEAAAAGAAAAOufrPWUXIEC3YoLgM5qR2g" hidden="1">#REF!</definedName>
    <definedName name="___thinkcell3UUAAAEAAAAGAAAAWnVlUBoQzEuHtPnxj6yExA" hidden="1">'[2]Concurrents M'!#REF!</definedName>
    <definedName name="___thinkcell3UUAAAEAAAAGAAAAXaZEshzwkkCUEceEs0hM7g" hidden="1">'[2]Concurrents M'!#REF!</definedName>
    <definedName name="___thinkcell3UUAAAEAAAAGAAAAytaSaqXB2USi58K3kDk.2g" hidden="1">'[2]Concurrents M'!#REF!</definedName>
    <definedName name="aa" hidden="1">'[1]M - Bassin Marché'!#REF!</definedName>
    <definedName name="bb" hidden="1">#REF!</definedName>
    <definedName name="_xlnm.Print_Titles" localSheetId="3">'1 - Diagnostic'!$1:$2</definedName>
    <definedName name="_xlnm.Print_Titles" localSheetId="4">'2 - Volet Stratégique'!$1:$2</definedName>
    <definedName name="_xlnm.Print_Titles" localSheetId="5">'3 - Volet Opérationnel-SI'!$1:$2</definedName>
    <definedName name="_xlnm.Print_Titles" localSheetId="6">'4 - Communication'!$1:$2</definedName>
    <definedName name="RéfN1">Réf!$A$11:$B$14</definedName>
    <definedName name="RéfN2">Réf!$A$17:$C$21</definedName>
    <definedName name="RéfN3">Réf!$A$24:$D$36</definedName>
    <definedName name="RéfN4">Réf!$B$78:$F$320</definedName>
    <definedName name="RéfNot">Réf!$A$70:$A$75</definedName>
    <definedName name="RépComplexe1">Réf!$A$59:$B$62</definedName>
    <definedName name="RépFréquence">Réf!$A$65:$B$67</definedName>
    <definedName name="RépSimple">Réf!$A$39:$B$41</definedName>
    <definedName name="RépSimple1">Réf!$A$44:$B$46</definedName>
    <definedName name="RépSimple2">Réf!$A$49:$B$51</definedName>
    <definedName name="RépSimpleInv">Réf!$A$54:$B$56</definedName>
    <definedName name="TypeEtaStatut">Réf!$A$2:$A$3</definedName>
    <definedName name="_xlnm.Print_Area" localSheetId="4">'2 - Volet Stratégique'!$C$1:$G$49</definedName>
    <definedName name="_xlnm.Print_Area" localSheetId="5">'3 - Volet Opérationnel-SI'!$C$1:$G$77</definedName>
    <definedName name="_xlnm.Print_Area" localSheetId="6">'4 - Communication'!$C$1:$G$19</definedName>
    <definedName name="_xlnm.Print_Area" localSheetId="0">Accueil!$A$1:$T$29</definedName>
    <definedName name="_xlnm.Print_Area" localSheetId="9">Cartographie!$C$1:$DX$101</definedName>
    <definedName name="_xlnm.Print_Area" localSheetId="2">Identification!$A$1:$AZ$33</definedName>
    <definedName name="_xlnm.Print_Area" localSheetId="1">'Mode d''emploi'!$A$1:$AP$14</definedName>
    <definedName name="_xlnm.Print_Area" localSheetId="8">Résultats!$A$1:$CH$93</definedName>
    <definedName name="_xlnm.Print_Area" localSheetId="7">Scores!$A$1:$H$25</definedName>
    <definedName name="ZoneBD">BD!$A$2:$I$145</definedName>
    <definedName name="ZoneSaisie">Réf!$A$5:$A$8</definedName>
    <definedName name="ZoneSaisie1">'1 - Diagnostic'!$C$2:$G$28</definedName>
    <definedName name="ZoneSaisie2">'2 - Volet Stratégique'!$C$2:$G$49</definedName>
    <definedName name="ZoneSaisie3">'3 - Volet Opérationnel-SI'!$C$2:$G$77</definedName>
    <definedName name="ZoneSaisie4">'4 - Communication'!$C$2:$G$19</definedName>
  </definedNames>
  <calcPr calcId="145621"/>
</workbook>
</file>

<file path=xl/calcChain.xml><?xml version="1.0" encoding="utf-8"?>
<calcChain xmlns="http://schemas.openxmlformats.org/spreadsheetml/2006/main">
  <c r="K23" i="13" l="1"/>
  <c r="C26" i="4" l="1"/>
  <c r="C27" i="4"/>
  <c r="C28" i="4"/>
  <c r="D2" i="9" l="1"/>
  <c r="D3" i="9"/>
  <c r="D4" i="9"/>
  <c r="C5" i="9"/>
  <c r="D2" i="19" l="1"/>
  <c r="D24" i="13" l="1"/>
  <c r="D27" i="13"/>
  <c r="D26" i="13"/>
  <c r="D3" i="4" l="1"/>
  <c r="C8" i="20"/>
  <c r="C9" i="20"/>
  <c r="C10" i="20"/>
  <c r="C11" i="20"/>
  <c r="C12" i="20"/>
  <c r="C13" i="20"/>
  <c r="C14" i="20"/>
  <c r="C15" i="20"/>
  <c r="C16" i="20"/>
  <c r="C17" i="20"/>
  <c r="C18" i="20"/>
  <c r="C19" i="20"/>
  <c r="C69" i="19"/>
  <c r="C70" i="19"/>
  <c r="C71" i="19"/>
  <c r="C72" i="19"/>
  <c r="C73" i="19"/>
  <c r="C74" i="19"/>
  <c r="C75" i="19"/>
  <c r="C76" i="19"/>
  <c r="C77" i="19"/>
  <c r="C53" i="19"/>
  <c r="C54" i="19"/>
  <c r="C35" i="19"/>
  <c r="C36" i="19"/>
  <c r="C37" i="19"/>
  <c r="C38" i="19"/>
  <c r="C39" i="19"/>
  <c r="C40" i="19"/>
  <c r="C8" i="19"/>
  <c r="C9" i="19"/>
  <c r="C10" i="19"/>
  <c r="C11" i="19"/>
  <c r="C12" i="19"/>
  <c r="C13" i="19"/>
  <c r="C47" i="9"/>
  <c r="C48" i="9"/>
  <c r="C49" i="9"/>
  <c r="C36" i="9"/>
  <c r="C37" i="9"/>
  <c r="C38" i="9"/>
  <c r="C39" i="9"/>
  <c r="C40" i="9"/>
  <c r="C23" i="9"/>
  <c r="C24" i="9"/>
  <c r="C25" i="9"/>
  <c r="C26" i="9"/>
  <c r="C27" i="9"/>
  <c r="C28" i="9"/>
  <c r="C29" i="9"/>
  <c r="C30" i="9"/>
  <c r="C8" i="9"/>
  <c r="C9" i="9"/>
  <c r="C10" i="9"/>
  <c r="C11" i="9"/>
  <c r="C12" i="9"/>
  <c r="C13" i="9"/>
  <c r="C14" i="9"/>
  <c r="C15" i="9"/>
  <c r="C16" i="9"/>
  <c r="C17" i="9"/>
  <c r="C18" i="9"/>
  <c r="C8" i="4" l="1"/>
  <c r="C9" i="4"/>
  <c r="C10" i="4"/>
  <c r="C11" i="4"/>
  <c r="C12" i="4"/>
  <c r="C13" i="4"/>
  <c r="C14" i="4"/>
  <c r="C15" i="4"/>
  <c r="C16" i="4"/>
  <c r="C17" i="4"/>
  <c r="C18" i="4"/>
  <c r="C7" i="20"/>
  <c r="C6" i="20"/>
  <c r="C5" i="20"/>
  <c r="D4" i="20"/>
  <c r="D3" i="20"/>
  <c r="D2" i="20"/>
  <c r="C68" i="19"/>
  <c r="C67" i="19"/>
  <c r="C66" i="19"/>
  <c r="C65" i="19"/>
  <c r="C64" i="19"/>
  <c r="C63" i="19"/>
  <c r="C62" i="19"/>
  <c r="C61" i="19"/>
  <c r="C60" i="19"/>
  <c r="C59" i="19"/>
  <c r="C58" i="19"/>
  <c r="C57" i="19"/>
  <c r="C56" i="19"/>
  <c r="D55" i="19"/>
  <c r="C52" i="19"/>
  <c r="C51" i="19"/>
  <c r="C50" i="19"/>
  <c r="C49" i="19"/>
  <c r="C48" i="19"/>
  <c r="C47" i="19"/>
  <c r="C46" i="19"/>
  <c r="C45" i="19"/>
  <c r="C44" i="19"/>
  <c r="C43" i="19"/>
  <c r="D42" i="19"/>
  <c r="C34" i="19"/>
  <c r="C33" i="19"/>
  <c r="C32" i="19"/>
  <c r="C31" i="19"/>
  <c r="C30" i="19"/>
  <c r="C29" i="19"/>
  <c r="C28" i="19"/>
  <c r="C27" i="19"/>
  <c r="C26" i="19"/>
  <c r="D25" i="19"/>
  <c r="C24" i="19"/>
  <c r="C23" i="19"/>
  <c r="C22" i="19"/>
  <c r="C21" i="19"/>
  <c r="C20" i="19"/>
  <c r="D19" i="19"/>
  <c r="D41" i="19"/>
  <c r="C18" i="19"/>
  <c r="C17" i="19"/>
  <c r="C16" i="19"/>
  <c r="C15" i="19"/>
  <c r="D14" i="19"/>
  <c r="C7" i="19"/>
  <c r="C6" i="19"/>
  <c r="C5" i="19"/>
  <c r="D4" i="19"/>
  <c r="D3" i="19"/>
  <c r="C6" i="9" l="1"/>
  <c r="C7" i="9"/>
  <c r="D19" i="9"/>
  <c r="C20" i="9"/>
  <c r="C21" i="9"/>
  <c r="C22" i="9"/>
  <c r="D31" i="9"/>
  <c r="C32" i="9"/>
  <c r="C33" i="9"/>
  <c r="C34" i="9"/>
  <c r="C35" i="9"/>
  <c r="D41" i="9"/>
  <c r="C42" i="9"/>
  <c r="C43" i="9"/>
  <c r="C44" i="9"/>
  <c r="C45" i="9"/>
  <c r="C46" i="9"/>
  <c r="A177" i="14"/>
  <c r="A144" i="14"/>
  <c r="A211" i="14"/>
  <c r="A153" i="14"/>
  <c r="CD2" i="11" l="1"/>
  <c r="CD3" i="11"/>
  <c r="A145" i="14"/>
  <c r="A154" i="14"/>
  <c r="C19" i="2" l="1"/>
  <c r="BN39" i="11" s="1"/>
  <c r="C24" i="2"/>
  <c r="DA18" i="11" s="1"/>
  <c r="C15" i="2"/>
  <c r="AS47" i="11" s="1"/>
  <c r="A155" i="14"/>
  <c r="A146" i="14"/>
  <c r="C18" i="2" l="1"/>
  <c r="BN31" i="11" s="1"/>
  <c r="C21" i="2"/>
  <c r="CF18" i="11" s="1"/>
  <c r="C17" i="2"/>
  <c r="BN23" i="11" s="1"/>
  <c r="C16" i="2"/>
  <c r="BK18" i="11" s="1"/>
  <c r="C14" i="2"/>
  <c r="AS39" i="11" s="1"/>
  <c r="C7" i="2"/>
  <c r="A147" i="14"/>
  <c r="B78" i="14" l="1"/>
  <c r="A189" i="14"/>
  <c r="A178" i="14"/>
  <c r="A212" i="14"/>
  <c r="A148" i="14"/>
  <c r="B212" i="14" l="1"/>
  <c r="B211" i="14"/>
  <c r="B189" i="14"/>
  <c r="B188" i="14"/>
  <c r="B178" i="14"/>
  <c r="B177" i="14"/>
  <c r="B152" i="14"/>
  <c r="A213" i="14"/>
  <c r="A190" i="14"/>
  <c r="A79" i="14"/>
  <c r="A179" i="14"/>
  <c r="A149" i="14"/>
  <c r="B213" i="14" l="1"/>
  <c r="B190" i="14"/>
  <c r="B153" i="14"/>
  <c r="B179" i="14"/>
  <c r="B79" i="14"/>
  <c r="A150" i="14"/>
  <c r="A80" i="14"/>
  <c r="A214" i="14"/>
  <c r="A191" i="14"/>
  <c r="A180" i="14"/>
  <c r="B214" i="14" l="1"/>
  <c r="A135" i="15" s="1"/>
  <c r="B191" i="14"/>
  <c r="B154" i="14"/>
  <c r="B80" i="14"/>
  <c r="B180" i="14"/>
  <c r="C6" i="4"/>
  <c r="A215" i="14"/>
  <c r="A81" i="14"/>
  <c r="A192" i="14"/>
  <c r="A151" i="14"/>
  <c r="A181" i="14"/>
  <c r="B215" i="14" l="1"/>
  <c r="A136" i="15" s="1"/>
  <c r="B151" i="14"/>
  <c r="B81" i="14"/>
  <c r="B155" i="14"/>
  <c r="B192" i="14"/>
  <c r="B181" i="14"/>
  <c r="C5" i="4"/>
  <c r="C20" i="4"/>
  <c r="A2" i="15"/>
  <c r="C21" i="4"/>
  <c r="C22" i="4"/>
  <c r="C23" i="4"/>
  <c r="C24" i="4"/>
  <c r="C25" i="4"/>
  <c r="C7" i="4"/>
  <c r="BP76" i="3"/>
  <c r="BP77" i="3"/>
  <c r="BP78" i="3"/>
  <c r="BP79" i="3"/>
  <c r="BP75" i="3"/>
  <c r="Z81" i="3"/>
  <c r="Z83" i="3"/>
  <c r="Z79" i="3"/>
  <c r="Z77" i="3"/>
  <c r="Z75" i="3"/>
  <c r="D25" i="13"/>
  <c r="C11" i="2"/>
  <c r="AP18" i="11" s="1"/>
  <c r="C8" i="2"/>
  <c r="U18" i="11" s="1"/>
  <c r="C25" i="2"/>
  <c r="DD23" i="11" s="1"/>
  <c r="C23" i="2"/>
  <c r="CI31" i="11" s="1"/>
  <c r="C22" i="2"/>
  <c r="CI23" i="11" s="1"/>
  <c r="C20" i="2"/>
  <c r="BN47" i="11" s="1"/>
  <c r="C13" i="2"/>
  <c r="AS31" i="11" s="1"/>
  <c r="C12" i="2"/>
  <c r="AS23" i="11" s="1"/>
  <c r="C10" i="2"/>
  <c r="X31" i="11" s="1"/>
  <c r="C9" i="2"/>
  <c r="X23" i="11" s="1"/>
  <c r="D3" i="2"/>
  <c r="D2" i="2"/>
  <c r="D19" i="4"/>
  <c r="D4" i="4"/>
  <c r="D2" i="4"/>
  <c r="A216" i="14"/>
  <c r="A162" i="14"/>
  <c r="A182" i="14"/>
  <c r="A157" i="14"/>
  <c r="A193" i="14"/>
  <c r="A82" i="14"/>
  <c r="B216" i="14" l="1"/>
  <c r="A137" i="15" s="1"/>
  <c r="B82" i="14"/>
  <c r="D8" i="4"/>
  <c r="B182" i="14"/>
  <c r="B162" i="14"/>
  <c r="B161" i="14"/>
  <c r="B156" i="14"/>
  <c r="B193" i="14"/>
  <c r="B157" i="14"/>
  <c r="B92" i="14"/>
  <c r="F2" i="15"/>
  <c r="B2" i="15"/>
  <c r="A183" i="14"/>
  <c r="A217" i="14"/>
  <c r="A158" i="14"/>
  <c r="A194" i="14"/>
  <c r="A102" i="14"/>
  <c r="A83" i="14"/>
  <c r="E2" i="15"/>
  <c r="A163" i="14"/>
  <c r="A93" i="14"/>
  <c r="H2" i="15"/>
  <c r="D9" i="4" l="1"/>
  <c r="B217" i="14"/>
  <c r="A138" i="15" s="1"/>
  <c r="B83" i="14"/>
  <c r="B163" i="14"/>
  <c r="B183" i="14"/>
  <c r="B102" i="14"/>
  <c r="B101" i="14"/>
  <c r="B194" i="14"/>
  <c r="B93" i="14"/>
  <c r="B210" i="14"/>
  <c r="A134" i="15" s="1"/>
  <c r="B158" i="14"/>
  <c r="C2" i="15"/>
  <c r="A4" i="15"/>
  <c r="B4" i="15" s="1"/>
  <c r="C4" i="15" s="1"/>
  <c r="D4" i="15" s="1"/>
  <c r="A3" i="15"/>
  <c r="A195" i="14"/>
  <c r="A159" i="14"/>
  <c r="A184" i="14"/>
  <c r="A218" i="14"/>
  <c r="I2" i="15"/>
  <c r="A94" i="14"/>
  <c r="A103" i="14"/>
  <c r="A84" i="14"/>
  <c r="A164" i="14"/>
  <c r="B218" i="14" l="1"/>
  <c r="D10" i="4"/>
  <c r="A139" i="15"/>
  <c r="A140" i="15"/>
  <c r="B84" i="14"/>
  <c r="D11" i="4" s="1"/>
  <c r="B164" i="14"/>
  <c r="B103" i="14"/>
  <c r="B159" i="14"/>
  <c r="B184" i="14"/>
  <c r="B195" i="14"/>
  <c r="B176" i="14"/>
  <c r="B94" i="14"/>
  <c r="B115" i="14"/>
  <c r="D2" i="15"/>
  <c r="F4" i="15"/>
  <c r="F3" i="15"/>
  <c r="B3" i="15"/>
  <c r="E3" i="15"/>
  <c r="A219" i="14"/>
  <c r="G2" i="15"/>
  <c r="I4" i="15"/>
  <c r="A160" i="14"/>
  <c r="A85" i="14"/>
  <c r="A116" i="14"/>
  <c r="A165" i="14"/>
  <c r="A104" i="14"/>
  <c r="A95" i="14"/>
  <c r="H3" i="15"/>
  <c r="A185" i="14"/>
  <c r="E4" i="15"/>
  <c r="A220" i="14"/>
  <c r="A196" i="14"/>
  <c r="H4" i="15"/>
  <c r="B219" i="14" l="1"/>
  <c r="A143" i="15" s="1"/>
  <c r="B220" i="14"/>
  <c r="A141" i="15" s="1"/>
  <c r="A142" i="15"/>
  <c r="B85" i="14"/>
  <c r="B104" i="14"/>
  <c r="B165" i="14"/>
  <c r="B160" i="14"/>
  <c r="A81" i="15" s="1"/>
  <c r="B196" i="14"/>
  <c r="B185" i="14"/>
  <c r="B95" i="14"/>
  <c r="B116" i="14"/>
  <c r="A80" i="15"/>
  <c r="A5" i="15"/>
  <c r="A6" i="15"/>
  <c r="B6" i="15" s="1"/>
  <c r="C3" i="15"/>
  <c r="A117" i="14"/>
  <c r="A127" i="14"/>
  <c r="A96" i="14"/>
  <c r="G4" i="15"/>
  <c r="A186" i="14"/>
  <c r="I3" i="15"/>
  <c r="A86" i="14"/>
  <c r="A221" i="14"/>
  <c r="A222" i="14" s="1"/>
  <c r="A105" i="14"/>
  <c r="A197" i="14"/>
  <c r="A136" i="14"/>
  <c r="A166" i="14"/>
  <c r="G3" i="15"/>
  <c r="B221" i="14" l="1"/>
  <c r="B222" i="14"/>
  <c r="B96" i="14"/>
  <c r="B105" i="14"/>
  <c r="B86" i="14"/>
  <c r="D13" i="4" s="1"/>
  <c r="B166" i="14"/>
  <c r="B186" i="14"/>
  <c r="B197" i="14"/>
  <c r="B136" i="14"/>
  <c r="B135" i="14"/>
  <c r="B127" i="14"/>
  <c r="B126" i="14"/>
  <c r="B117" i="14"/>
  <c r="A83" i="15"/>
  <c r="A84" i="15"/>
  <c r="A79" i="15"/>
  <c r="A82" i="15"/>
  <c r="B5" i="15"/>
  <c r="F5" i="15"/>
  <c r="F6" i="15"/>
  <c r="A85" i="15"/>
  <c r="C6" i="15"/>
  <c r="D6" i="15" s="1"/>
  <c r="D3" i="15"/>
  <c r="A118" i="14"/>
  <c r="A167" i="14"/>
  <c r="I6" i="15"/>
  <c r="A128" i="14"/>
  <c r="A223" i="14"/>
  <c r="A224" i="14" s="1"/>
  <c r="E6" i="15"/>
  <c r="A106" i="14"/>
  <c r="A198" i="14"/>
  <c r="A87" i="14"/>
  <c r="A137" i="14"/>
  <c r="A187" i="14"/>
  <c r="A97" i="14"/>
  <c r="H5" i="15"/>
  <c r="H6" i="15"/>
  <c r="E5" i="15"/>
  <c r="B223" i="14" l="1"/>
  <c r="A144" i="15" s="1"/>
  <c r="B224" i="14"/>
  <c r="B97" i="14"/>
  <c r="B87" i="14"/>
  <c r="B106" i="14"/>
  <c r="B167" i="14"/>
  <c r="A145" i="15"/>
  <c r="A9" i="4"/>
  <c r="B187" i="14"/>
  <c r="B128" i="14"/>
  <c r="B118" i="14"/>
  <c r="A39" i="15" s="1"/>
  <c r="B198" i="14"/>
  <c r="A119" i="15" s="1"/>
  <c r="B137" i="14"/>
  <c r="A75" i="15"/>
  <c r="A26" i="15"/>
  <c r="C5" i="15"/>
  <c r="A86" i="15"/>
  <c r="A98" i="14"/>
  <c r="A119" i="14"/>
  <c r="A138" i="14"/>
  <c r="A129" i="14"/>
  <c r="A199" i="14"/>
  <c r="G6" i="15"/>
  <c r="A88" i="14"/>
  <c r="I5" i="15"/>
  <c r="G5" i="15"/>
  <c r="A99" i="14"/>
  <c r="A107" i="14"/>
  <c r="A168" i="14"/>
  <c r="B99" i="14" l="1"/>
  <c r="A23" i="15" s="1"/>
  <c r="B98" i="14"/>
  <c r="B88" i="14"/>
  <c r="B168" i="14"/>
  <c r="B107" i="14"/>
  <c r="B119" i="14"/>
  <c r="A40" i="15" s="1"/>
  <c r="B138" i="14"/>
  <c r="B129" i="14"/>
  <c r="A50" i="15" s="1"/>
  <c r="B199" i="14"/>
  <c r="A120" i="15" s="1"/>
  <c r="B143" i="14"/>
  <c r="D5" i="15"/>
  <c r="A21" i="15"/>
  <c r="A76" i="15"/>
  <c r="A27" i="15"/>
  <c r="A77" i="15"/>
  <c r="A8" i="15"/>
  <c r="A87" i="15"/>
  <c r="A200" i="14"/>
  <c r="A130" i="14"/>
  <c r="A120" i="14"/>
  <c r="A169" i="14"/>
  <c r="A108" i="14"/>
  <c r="A139" i="14"/>
  <c r="A89" i="14"/>
  <c r="A100" i="14"/>
  <c r="B89" i="14" l="1"/>
  <c r="A13" i="15" s="1"/>
  <c r="B169" i="14"/>
  <c r="B100" i="14"/>
  <c r="A24" i="15" s="1"/>
  <c r="B108" i="14"/>
  <c r="A29" i="15" s="1"/>
  <c r="B120" i="14"/>
  <c r="A41" i="15" s="1"/>
  <c r="B130" i="14"/>
  <c r="A51" i="15" s="1"/>
  <c r="B200" i="14"/>
  <c r="A121" i="15" s="1"/>
  <c r="B139" i="14"/>
  <c r="B144" i="14"/>
  <c r="B145" i="14"/>
  <c r="A25" i="15"/>
  <c r="A22" i="15"/>
  <c r="B8" i="15"/>
  <c r="F8" i="15"/>
  <c r="A78" i="15"/>
  <c r="A7" i="15"/>
  <c r="A28" i="15"/>
  <c r="A88" i="15"/>
  <c r="A10" i="15"/>
  <c r="A16" i="15"/>
  <c r="A201" i="14"/>
  <c r="A170" i="14"/>
  <c r="H8" i="15"/>
  <c r="I8" i="15"/>
  <c r="A131" i="14"/>
  <c r="A140" i="14"/>
  <c r="A121" i="14"/>
  <c r="A109" i="14"/>
  <c r="A90" i="14"/>
  <c r="B90" i="14" l="1"/>
  <c r="A14" i="15" s="1"/>
  <c r="B170" i="14"/>
  <c r="B109" i="14"/>
  <c r="A30" i="15" s="1"/>
  <c r="B121" i="14"/>
  <c r="A42" i="15" s="1"/>
  <c r="B201" i="14"/>
  <c r="A122" i="15" s="1"/>
  <c r="B140" i="14"/>
  <c r="B131" i="14"/>
  <c r="A52" i="15" s="1"/>
  <c r="B146" i="14"/>
  <c r="A90" i="15"/>
  <c r="A89" i="15"/>
  <c r="A9" i="15"/>
  <c r="B10" i="15"/>
  <c r="F10" i="15"/>
  <c r="B7" i="15"/>
  <c r="F7" i="15"/>
  <c r="C8" i="15"/>
  <c r="D8" i="15" s="1"/>
  <c r="A17" i="15"/>
  <c r="A91" i="15"/>
  <c r="A18" i="15"/>
  <c r="A122" i="14"/>
  <c r="H10" i="15"/>
  <c r="E8" i="15"/>
  <c r="A202" i="14"/>
  <c r="A141" i="14"/>
  <c r="A91" i="14"/>
  <c r="A132" i="14"/>
  <c r="A110" i="14"/>
  <c r="I7" i="15"/>
  <c r="A171" i="14"/>
  <c r="E10" i="15"/>
  <c r="H7" i="15"/>
  <c r="B91" i="14" l="1"/>
  <c r="D5" i="9" s="1"/>
  <c r="B171" i="14"/>
  <c r="B110" i="14"/>
  <c r="A31" i="15" s="1"/>
  <c r="D28" i="4"/>
  <c r="B122" i="14"/>
  <c r="A43" i="15" s="1"/>
  <c r="B132" i="14"/>
  <c r="A53" i="15" s="1"/>
  <c r="A11" i="4"/>
  <c r="A13" i="4"/>
  <c r="B202" i="14"/>
  <c r="A123" i="15" s="1"/>
  <c r="B141" i="14"/>
  <c r="B147" i="14"/>
  <c r="A11" i="15"/>
  <c r="C10" i="15"/>
  <c r="D10" i="15" s="1"/>
  <c r="B9" i="15"/>
  <c r="F9" i="15"/>
  <c r="C7" i="15"/>
  <c r="A92" i="15"/>
  <c r="A12" i="15"/>
  <c r="A19" i="15"/>
  <c r="A172" i="14"/>
  <c r="A203" i="14"/>
  <c r="A111" i="14"/>
  <c r="G8" i="15"/>
  <c r="A142" i="14"/>
  <c r="A133" i="14"/>
  <c r="A173" i="14"/>
  <c r="A123" i="14"/>
  <c r="E7" i="15"/>
  <c r="G10" i="15"/>
  <c r="I10" i="15"/>
  <c r="E9" i="15"/>
  <c r="H9" i="15"/>
  <c r="B172" i="14" l="1"/>
  <c r="D26" i="4"/>
  <c r="A15" i="15"/>
  <c r="F15" i="15" s="1"/>
  <c r="F18" i="15"/>
  <c r="D27" i="4"/>
  <c r="B111" i="14"/>
  <c r="A32" i="15" s="1"/>
  <c r="B32" i="15" s="1"/>
  <c r="C32" i="15" s="1"/>
  <c r="D32" i="15" s="1"/>
  <c r="B173" i="14"/>
  <c r="A33" i="15"/>
  <c r="F33" i="15" s="1"/>
  <c r="B123" i="14"/>
  <c r="A44" i="15" s="1"/>
  <c r="B133" i="14"/>
  <c r="A54" i="15" s="1"/>
  <c r="A10" i="4"/>
  <c r="B142" i="14"/>
  <c r="A63" i="15" s="1"/>
  <c r="B203" i="14"/>
  <c r="A124" i="15" s="1"/>
  <c r="A68" i="15"/>
  <c r="B148" i="14"/>
  <c r="A59" i="15"/>
  <c r="A62" i="15"/>
  <c r="A61" i="15"/>
  <c r="A60" i="15"/>
  <c r="D7" i="15"/>
  <c r="B16" i="15"/>
  <c r="C9" i="15"/>
  <c r="D9" i="15" s="1"/>
  <c r="B14" i="15"/>
  <c r="B15" i="15"/>
  <c r="F13" i="15"/>
  <c r="B12" i="15"/>
  <c r="F12" i="15"/>
  <c r="F16" i="15"/>
  <c r="B11" i="15"/>
  <c r="F11" i="15"/>
  <c r="B18" i="15"/>
  <c r="B13" i="15"/>
  <c r="B17" i="15"/>
  <c r="F17" i="15"/>
  <c r="F14" i="15"/>
  <c r="F26" i="15"/>
  <c r="D7" i="4"/>
  <c r="F25" i="15"/>
  <c r="F23" i="15"/>
  <c r="B28" i="15"/>
  <c r="C28" i="15" s="1"/>
  <c r="D28" i="15" s="1"/>
  <c r="B29" i="15"/>
  <c r="C29" i="15" s="1"/>
  <c r="D29" i="15" s="1"/>
  <c r="B31" i="15"/>
  <c r="C31" i="15" s="1"/>
  <c r="D31" i="15" s="1"/>
  <c r="B25" i="15"/>
  <c r="C25" i="15" s="1"/>
  <c r="D25" i="15" s="1"/>
  <c r="B27" i="15"/>
  <c r="C27" i="15" s="1"/>
  <c r="D27" i="15" s="1"/>
  <c r="F28" i="15"/>
  <c r="F30" i="15"/>
  <c r="A93" i="15"/>
  <c r="F19" i="15"/>
  <c r="B19" i="15"/>
  <c r="C19" i="15" s="1"/>
  <c r="D19" i="15" s="1"/>
  <c r="A20" i="15"/>
  <c r="B26" i="15"/>
  <c r="B24" i="15"/>
  <c r="D5" i="4"/>
  <c r="B30" i="15"/>
  <c r="F29" i="15"/>
  <c r="F31" i="15"/>
  <c r="F27" i="15"/>
  <c r="A112" i="14"/>
  <c r="H18" i="15"/>
  <c r="A113" i="14"/>
  <c r="A124" i="14"/>
  <c r="G9" i="15"/>
  <c r="G7" i="15"/>
  <c r="E17" i="15"/>
  <c r="H16" i="15"/>
  <c r="H30" i="15"/>
  <c r="H29" i="15"/>
  <c r="E18" i="15"/>
  <c r="H12" i="15"/>
  <c r="H17" i="15"/>
  <c r="A174" i="14"/>
  <c r="A175" i="14" s="1"/>
  <c r="I9" i="15"/>
  <c r="H11" i="15"/>
  <c r="H14" i="15"/>
  <c r="I12" i="15"/>
  <c r="H28" i="15"/>
  <c r="H27" i="15"/>
  <c r="H25" i="15"/>
  <c r="A204" i="14"/>
  <c r="H23" i="15"/>
  <c r="A134" i="14"/>
  <c r="E14" i="15"/>
  <c r="E16" i="15"/>
  <c r="H13" i="15"/>
  <c r="E11" i="15"/>
  <c r="H15" i="15"/>
  <c r="H26" i="15"/>
  <c r="H19" i="15"/>
  <c r="H33" i="15"/>
  <c r="E15" i="15"/>
  <c r="I13" i="15"/>
  <c r="H31" i="15"/>
  <c r="B112" i="14" l="1"/>
  <c r="F32" i="15"/>
  <c r="B175" i="14"/>
  <c r="B174" i="14"/>
  <c r="B113" i="14"/>
  <c r="A34" i="15" s="1"/>
  <c r="F34" i="15" s="1"/>
  <c r="B33" i="15"/>
  <c r="C33" i="15" s="1"/>
  <c r="D33" i="15" s="1"/>
  <c r="B124" i="14"/>
  <c r="A45" i="15" s="1"/>
  <c r="B134" i="14"/>
  <c r="A57" i="15" s="1"/>
  <c r="B204" i="14"/>
  <c r="A125" i="15" s="1"/>
  <c r="A69" i="15"/>
  <c r="B149" i="14"/>
  <c r="A66" i="15"/>
  <c r="A64" i="15"/>
  <c r="B150" i="14"/>
  <c r="A74" i="15" s="1"/>
  <c r="C11" i="15"/>
  <c r="D11" i="15" s="1"/>
  <c r="C14" i="15"/>
  <c r="D14" i="15" s="1"/>
  <c r="C13" i="15"/>
  <c r="D13" i="15" s="1"/>
  <c r="C12" i="15"/>
  <c r="D12" i="15" s="1"/>
  <c r="C15" i="15"/>
  <c r="D15" i="15" s="1"/>
  <c r="C16" i="15"/>
  <c r="D16" i="15" s="1"/>
  <c r="C17" i="15"/>
  <c r="D17" i="15" s="1"/>
  <c r="C18" i="15"/>
  <c r="D18" i="15" s="1"/>
  <c r="C26" i="15"/>
  <c r="D26" i="15" s="1"/>
  <c r="C24" i="15"/>
  <c r="D24" i="15" s="1"/>
  <c r="C30" i="15"/>
  <c r="D30" i="15" s="1"/>
  <c r="G15" i="15"/>
  <c r="I24" i="15"/>
  <c r="A205" i="14"/>
  <c r="I26" i="15"/>
  <c r="I17" i="15"/>
  <c r="E12" i="15"/>
  <c r="I29" i="15"/>
  <c r="I18" i="15"/>
  <c r="E31" i="15"/>
  <c r="I25" i="15"/>
  <c r="G11" i="15"/>
  <c r="I31" i="15"/>
  <c r="E29" i="15"/>
  <c r="I15" i="15"/>
  <c r="I32" i="15"/>
  <c r="I27" i="15"/>
  <c r="E13" i="15"/>
  <c r="I11" i="15"/>
  <c r="E19" i="15"/>
  <c r="G16" i="15"/>
  <c r="G18" i="15"/>
  <c r="G14" i="15"/>
  <c r="E28" i="15"/>
  <c r="I14" i="15"/>
  <c r="A125" i="14"/>
  <c r="A114" i="14"/>
  <c r="E26" i="15"/>
  <c r="H32" i="15"/>
  <c r="I28" i="15"/>
  <c r="E32" i="15"/>
  <c r="H34" i="15"/>
  <c r="E24" i="15"/>
  <c r="E27" i="15"/>
  <c r="I30" i="15"/>
  <c r="I16" i="15"/>
  <c r="G17" i="15"/>
  <c r="E25" i="15"/>
  <c r="I19" i="15"/>
  <c r="E30" i="15"/>
  <c r="B114" i="14" l="1"/>
  <c r="A38" i="15" s="1"/>
  <c r="B38" i="15" s="1"/>
  <c r="C38" i="15" s="1"/>
  <c r="D38" i="15" s="1"/>
  <c r="B34" i="15"/>
  <c r="C34" i="15" s="1"/>
  <c r="D34" i="15" s="1"/>
  <c r="B125" i="14"/>
  <c r="A49" i="15" s="1"/>
  <c r="A72" i="15"/>
  <c r="A73" i="15"/>
  <c r="A47" i="15"/>
  <c r="A48" i="15"/>
  <c r="A37" i="15"/>
  <c r="F37" i="15" s="1"/>
  <c r="A55" i="15"/>
  <c r="A56" i="15"/>
  <c r="A35" i="15"/>
  <c r="F35" i="15" s="1"/>
  <c r="A36" i="15"/>
  <c r="B36" i="15" s="1"/>
  <c r="C36" i="15" s="1"/>
  <c r="D36" i="15" s="1"/>
  <c r="F45" i="15"/>
  <c r="A46" i="15"/>
  <c r="B205" i="14"/>
  <c r="A70" i="15"/>
  <c r="D23" i="4"/>
  <c r="D21" i="4"/>
  <c r="D20" i="4"/>
  <c r="A71" i="15"/>
  <c r="A67" i="15"/>
  <c r="A65" i="15"/>
  <c r="A58" i="15"/>
  <c r="A94" i="15"/>
  <c r="H45" i="15"/>
  <c r="E33" i="15"/>
  <c r="G31" i="15"/>
  <c r="G19" i="15"/>
  <c r="H37" i="15"/>
  <c r="G25" i="15"/>
  <c r="A206" i="14"/>
  <c r="G32" i="15"/>
  <c r="G13" i="15"/>
  <c r="G29" i="15"/>
  <c r="G27" i="15"/>
  <c r="G28" i="15"/>
  <c r="E38" i="15"/>
  <c r="G26" i="15"/>
  <c r="G30" i="15"/>
  <c r="I33" i="15"/>
  <c r="G12" i="15"/>
  <c r="H35" i="15"/>
  <c r="B40" i="15" l="1"/>
  <c r="C40" i="15" s="1"/>
  <c r="D40" i="15" s="1"/>
  <c r="B39" i="15"/>
  <c r="C39" i="15" s="1"/>
  <c r="D39" i="15" s="1"/>
  <c r="F38" i="15"/>
  <c r="D21" i="9"/>
  <c r="B41" i="15"/>
  <c r="C41" i="15" s="1"/>
  <c r="D41" i="15" s="1"/>
  <c r="F44" i="15"/>
  <c r="B44" i="15"/>
  <c r="C44" i="15" s="1"/>
  <c r="D44" i="15" s="1"/>
  <c r="D20" i="9"/>
  <c r="B43" i="15"/>
  <c r="C43" i="15" s="1"/>
  <c r="D43" i="15" s="1"/>
  <c r="B42" i="15"/>
  <c r="F39" i="15"/>
  <c r="F40" i="15"/>
  <c r="F48" i="15"/>
  <c r="F49" i="15"/>
  <c r="D22" i="9"/>
  <c r="F41" i="15"/>
  <c r="B45" i="15"/>
  <c r="C45" i="15" s="1"/>
  <c r="D45" i="15" s="1"/>
  <c r="F42" i="15"/>
  <c r="F63" i="15"/>
  <c r="F43" i="15"/>
  <c r="B47" i="15"/>
  <c r="C47" i="15" s="1"/>
  <c r="D47" i="15" s="1"/>
  <c r="B86" i="15"/>
  <c r="C86" i="15" s="1"/>
  <c r="D86" i="15" s="1"/>
  <c r="B76" i="15"/>
  <c r="C76" i="15" s="1"/>
  <c r="D76" i="15" s="1"/>
  <c r="B93" i="15"/>
  <c r="C93" i="15" s="1"/>
  <c r="D93" i="15" s="1"/>
  <c r="D33" i="9"/>
  <c r="B83" i="15"/>
  <c r="C83" i="15" s="1"/>
  <c r="D83" i="15" s="1"/>
  <c r="B81" i="15"/>
  <c r="C81" i="15" s="1"/>
  <c r="D81" i="15" s="1"/>
  <c r="B82" i="15"/>
  <c r="C82" i="15" s="1"/>
  <c r="D82" i="15" s="1"/>
  <c r="F66" i="15"/>
  <c r="B92" i="15"/>
  <c r="C92" i="15" s="1"/>
  <c r="D92" i="15" s="1"/>
  <c r="B57" i="15"/>
  <c r="C57" i="15" s="1"/>
  <c r="D57" i="15" s="1"/>
  <c r="B74" i="15"/>
  <c r="C74" i="15" s="1"/>
  <c r="D74" i="15" s="1"/>
  <c r="B69" i="15"/>
  <c r="C69" i="15" s="1"/>
  <c r="D69" i="15" s="1"/>
  <c r="B49" i="15"/>
  <c r="C49" i="15" s="1"/>
  <c r="D49" i="15" s="1"/>
  <c r="F93" i="15"/>
  <c r="F84" i="15"/>
  <c r="F57" i="15"/>
  <c r="F59" i="15"/>
  <c r="F77" i="15"/>
  <c r="B77" i="15"/>
  <c r="C77" i="15" s="1"/>
  <c r="D77" i="15" s="1"/>
  <c r="B84" i="15"/>
  <c r="C84" i="15" s="1"/>
  <c r="D84" i="15" s="1"/>
  <c r="B87" i="15"/>
  <c r="C87" i="15" s="1"/>
  <c r="D87" i="15" s="1"/>
  <c r="B64" i="15"/>
  <c r="C64" i="15" s="1"/>
  <c r="D64" i="15" s="1"/>
  <c r="B65" i="15"/>
  <c r="F54" i="15"/>
  <c r="F52" i="15"/>
  <c r="F60" i="15"/>
  <c r="B60" i="15"/>
  <c r="C60" i="15" s="1"/>
  <c r="D60" i="15" s="1"/>
  <c r="B61" i="15"/>
  <c r="C61" i="15" s="1"/>
  <c r="D61" i="15" s="1"/>
  <c r="F81" i="15"/>
  <c r="B66" i="15"/>
  <c r="C66" i="15" s="1"/>
  <c r="D66" i="15" s="1"/>
  <c r="B85" i="15"/>
  <c r="C85" i="15" s="1"/>
  <c r="D85" i="15" s="1"/>
  <c r="F79" i="15"/>
  <c r="F76" i="15"/>
  <c r="B90" i="15"/>
  <c r="C90" i="15" s="1"/>
  <c r="D90" i="15" s="1"/>
  <c r="F82" i="15"/>
  <c r="F85" i="15"/>
  <c r="F68" i="15"/>
  <c r="F74" i="15"/>
  <c r="B75" i="15"/>
  <c r="C75" i="15" s="1"/>
  <c r="D75" i="15" s="1"/>
  <c r="F62" i="15"/>
  <c r="B71" i="15"/>
  <c r="C71" i="15" s="1"/>
  <c r="D71" i="15" s="1"/>
  <c r="D32" i="9"/>
  <c r="B54" i="15"/>
  <c r="C54" i="15" s="1"/>
  <c r="D54" i="15" s="1"/>
  <c r="F53" i="15"/>
  <c r="F72" i="15"/>
  <c r="B63" i="15"/>
  <c r="C63" i="15" s="1"/>
  <c r="D63" i="15" s="1"/>
  <c r="F90" i="15"/>
  <c r="F64" i="15"/>
  <c r="F89" i="15"/>
  <c r="F91" i="15"/>
  <c r="B68" i="15"/>
  <c r="C68" i="15" s="1"/>
  <c r="D68" i="15" s="1"/>
  <c r="F75" i="15"/>
  <c r="B59" i="15"/>
  <c r="C59" i="15" s="1"/>
  <c r="D59" i="15" s="1"/>
  <c r="B53" i="15"/>
  <c r="C53" i="15" s="1"/>
  <c r="D53" i="15" s="1"/>
  <c r="F56" i="15"/>
  <c r="F61" i="15"/>
  <c r="F92" i="15"/>
  <c r="F83" i="15"/>
  <c r="F86" i="15"/>
  <c r="F80" i="15"/>
  <c r="B88" i="15"/>
  <c r="B79" i="15"/>
  <c r="C79" i="15" s="1"/>
  <c r="D79" i="15" s="1"/>
  <c r="F87" i="15"/>
  <c r="B89" i="15"/>
  <c r="C89" i="15" s="1"/>
  <c r="D89" i="15" s="1"/>
  <c r="B78" i="15"/>
  <c r="C78" i="15" s="1"/>
  <c r="D78" i="15" s="1"/>
  <c r="F88" i="15"/>
  <c r="B62" i="15"/>
  <c r="C62" i="15" s="1"/>
  <c r="D62" i="15" s="1"/>
  <c r="B67" i="15"/>
  <c r="C67" i="15" s="1"/>
  <c r="D67" i="15" s="1"/>
  <c r="D35" i="9"/>
  <c r="D34" i="9"/>
  <c r="F70" i="15"/>
  <c r="F51" i="15"/>
  <c r="B51" i="15"/>
  <c r="C51" i="15" s="1"/>
  <c r="D51" i="15" s="1"/>
  <c r="F55" i="15"/>
  <c r="F73" i="15"/>
  <c r="B72" i="15"/>
  <c r="C72" i="15" s="1"/>
  <c r="D72" i="15" s="1"/>
  <c r="B73" i="15"/>
  <c r="C73" i="15" s="1"/>
  <c r="D73" i="15" s="1"/>
  <c r="F36" i="15"/>
  <c r="B48" i="15"/>
  <c r="C48" i="15" s="1"/>
  <c r="D48" i="15" s="1"/>
  <c r="B37" i="15"/>
  <c r="C37" i="15" s="1"/>
  <c r="D37" i="15" s="1"/>
  <c r="F47" i="15"/>
  <c r="B55" i="15"/>
  <c r="C55" i="15" s="1"/>
  <c r="D55" i="15" s="1"/>
  <c r="B56" i="15"/>
  <c r="C56" i="15" s="1"/>
  <c r="D56" i="15" s="1"/>
  <c r="B35" i="15"/>
  <c r="A126" i="15"/>
  <c r="B46" i="15"/>
  <c r="C46" i="15" s="1"/>
  <c r="D46" i="15" s="1"/>
  <c r="F46" i="15"/>
  <c r="B70" i="15"/>
  <c r="C70" i="15" s="1"/>
  <c r="D70" i="15" s="1"/>
  <c r="B206" i="14"/>
  <c r="F71" i="15"/>
  <c r="F65" i="15"/>
  <c r="F67" i="15"/>
  <c r="F58" i="15"/>
  <c r="B58" i="15"/>
  <c r="C58" i="15" s="1"/>
  <c r="D58" i="15" s="1"/>
  <c r="B94" i="15"/>
  <c r="F94" i="15"/>
  <c r="A95" i="15"/>
  <c r="A96" i="15"/>
  <c r="E36" i="15"/>
  <c r="E74" i="15"/>
  <c r="H87" i="15"/>
  <c r="H90" i="15"/>
  <c r="I93" i="15"/>
  <c r="E75" i="15"/>
  <c r="I34" i="15"/>
  <c r="E85" i="15"/>
  <c r="I82" i="15"/>
  <c r="I65" i="15"/>
  <c r="E34" i="15"/>
  <c r="I37" i="15"/>
  <c r="E40" i="15"/>
  <c r="E41" i="15"/>
  <c r="E69" i="15"/>
  <c r="I67" i="15"/>
  <c r="I61" i="15"/>
  <c r="H65" i="15"/>
  <c r="H79" i="15"/>
  <c r="H61" i="15"/>
  <c r="E62" i="15"/>
  <c r="I78" i="15"/>
  <c r="I60" i="15"/>
  <c r="H81" i="15"/>
  <c r="H85" i="15"/>
  <c r="H80" i="15"/>
  <c r="H76" i="15"/>
  <c r="E60" i="15"/>
  <c r="I68" i="15"/>
  <c r="E49" i="15"/>
  <c r="H73" i="15"/>
  <c r="I59" i="15"/>
  <c r="E67" i="15"/>
  <c r="H70" i="15"/>
  <c r="H74" i="15"/>
  <c r="E93" i="15"/>
  <c r="H92" i="15"/>
  <c r="I40" i="15"/>
  <c r="H43" i="15"/>
  <c r="H77" i="15"/>
  <c r="H93" i="15"/>
  <c r="I47" i="15"/>
  <c r="H91" i="15"/>
  <c r="H57" i="15"/>
  <c r="H53" i="15"/>
  <c r="H51" i="15"/>
  <c r="I38" i="15"/>
  <c r="E54" i="15"/>
  <c r="E82" i="15"/>
  <c r="H40" i="15"/>
  <c r="H84" i="15"/>
  <c r="E72" i="15"/>
  <c r="H86" i="15"/>
  <c r="E65" i="15"/>
  <c r="H82" i="15"/>
  <c r="I72" i="15"/>
  <c r="I75" i="15"/>
  <c r="H64" i="15"/>
  <c r="I54" i="15"/>
  <c r="H66" i="15"/>
  <c r="I85" i="15"/>
  <c r="H62" i="15"/>
  <c r="H54" i="15"/>
  <c r="H75" i="15"/>
  <c r="H94" i="15"/>
  <c r="H56" i="15"/>
  <c r="G33" i="15"/>
  <c r="I74" i="15"/>
  <c r="H89" i="15"/>
  <c r="I43" i="15"/>
  <c r="E68" i="15"/>
  <c r="H67" i="15"/>
  <c r="I49" i="15"/>
  <c r="I62" i="15"/>
  <c r="H41" i="15"/>
  <c r="H49" i="15"/>
  <c r="I35" i="15"/>
  <c r="I41" i="15"/>
  <c r="E35" i="15"/>
  <c r="H47" i="15"/>
  <c r="I36" i="15"/>
  <c r="I94" i="15"/>
  <c r="H46" i="15"/>
  <c r="A207" i="14"/>
  <c r="E87" i="15"/>
  <c r="H52" i="15"/>
  <c r="H48" i="15"/>
  <c r="E88" i="15"/>
  <c r="E42" i="15"/>
  <c r="H42" i="15"/>
  <c r="H59" i="15"/>
  <c r="H68" i="15"/>
  <c r="H72" i="15"/>
  <c r="H58" i="15"/>
  <c r="H38" i="15"/>
  <c r="H63" i="15"/>
  <c r="H83" i="15"/>
  <c r="H55" i="15"/>
  <c r="H44" i="15"/>
  <c r="I42" i="15"/>
  <c r="H39" i="15"/>
  <c r="H60" i="15"/>
  <c r="H88" i="15"/>
  <c r="H71" i="15"/>
  <c r="C42" i="15" l="1"/>
  <c r="D42" i="15" s="1"/>
  <c r="C65" i="15"/>
  <c r="D65" i="15" s="1"/>
  <c r="C88" i="15"/>
  <c r="D88" i="15" s="1"/>
  <c r="C35" i="15"/>
  <c r="D35" i="15" s="1"/>
  <c r="B207" i="14"/>
  <c r="A127" i="15"/>
  <c r="C94" i="15"/>
  <c r="D94" i="15" s="1"/>
  <c r="B96" i="15"/>
  <c r="C96" i="15" s="1"/>
  <c r="D96" i="15" s="1"/>
  <c r="F96" i="15"/>
  <c r="B95" i="15"/>
  <c r="E53" i="15"/>
  <c r="I45" i="15"/>
  <c r="E46" i="15"/>
  <c r="E66" i="15"/>
  <c r="E76" i="15"/>
  <c r="I48" i="15"/>
  <c r="E84" i="15"/>
  <c r="G62" i="15"/>
  <c r="G40" i="15"/>
  <c r="E43" i="15"/>
  <c r="I53" i="15"/>
  <c r="G41" i="15"/>
  <c r="E86" i="15"/>
  <c r="E79" i="15"/>
  <c r="I70" i="15"/>
  <c r="I86" i="15"/>
  <c r="G74" i="15"/>
  <c r="E51" i="15"/>
  <c r="G68" i="15"/>
  <c r="I46" i="15"/>
  <c r="I71" i="15"/>
  <c r="I90" i="15"/>
  <c r="I81" i="15"/>
  <c r="I55" i="15"/>
  <c r="G67" i="15"/>
  <c r="G49" i="15"/>
  <c r="E78" i="15"/>
  <c r="G88" i="15"/>
  <c r="E64" i="15"/>
  <c r="I73" i="15"/>
  <c r="I83" i="15"/>
  <c r="I84" i="15"/>
  <c r="I39" i="15"/>
  <c r="G87" i="15"/>
  <c r="G34" i="15"/>
  <c r="E57" i="15"/>
  <c r="E44" i="15"/>
  <c r="G85" i="15"/>
  <c r="G93" i="15"/>
  <c r="H96" i="15"/>
  <c r="I57" i="15"/>
  <c r="H36" i="15"/>
  <c r="E71" i="15"/>
  <c r="I64" i="15"/>
  <c r="E92" i="15"/>
  <c r="I79" i="15"/>
  <c r="I88" i="15"/>
  <c r="I56" i="15"/>
  <c r="G65" i="15"/>
  <c r="E45" i="15"/>
  <c r="E83" i="15"/>
  <c r="E94" i="15"/>
  <c r="E47" i="15"/>
  <c r="E70" i="15"/>
  <c r="G54" i="15"/>
  <c r="A208" i="14"/>
  <c r="G75" i="15"/>
  <c r="E81" i="15"/>
  <c r="E37" i="15"/>
  <c r="E58" i="15"/>
  <c r="G35" i="15"/>
  <c r="I77" i="15"/>
  <c r="G42" i="15"/>
  <c r="I63" i="15"/>
  <c r="E55" i="15"/>
  <c r="I66" i="15"/>
  <c r="I44" i="15"/>
  <c r="I69" i="15"/>
  <c r="G82" i="15"/>
  <c r="E63" i="15"/>
  <c r="E48" i="15"/>
  <c r="I58" i="15"/>
  <c r="E77" i="15"/>
  <c r="I89" i="15"/>
  <c r="I92" i="15"/>
  <c r="I51" i="15"/>
  <c r="G36" i="15"/>
  <c r="E59" i="15"/>
  <c r="E39" i="15"/>
  <c r="G60" i="15"/>
  <c r="G72" i="15"/>
  <c r="I87" i="15"/>
  <c r="E89" i="15"/>
  <c r="G38" i="15"/>
  <c r="E90" i="15"/>
  <c r="E73" i="15"/>
  <c r="I76" i="15"/>
  <c r="E56" i="15"/>
  <c r="E61" i="15"/>
  <c r="E95" i="15"/>
  <c r="A128" i="15" l="1"/>
  <c r="B208" i="14"/>
  <c r="C95" i="15"/>
  <c r="D95" i="15" s="1"/>
  <c r="A97" i="15"/>
  <c r="A111" i="15"/>
  <c r="G71" i="15"/>
  <c r="G92" i="15"/>
  <c r="G70" i="15"/>
  <c r="G56" i="15"/>
  <c r="G77" i="15"/>
  <c r="G58" i="15"/>
  <c r="G90" i="15"/>
  <c r="A209" i="14"/>
  <c r="G47" i="15"/>
  <c r="G76" i="15"/>
  <c r="G51" i="15"/>
  <c r="G83" i="15"/>
  <c r="G55" i="15"/>
  <c r="G37" i="15"/>
  <c r="G57" i="15"/>
  <c r="G61" i="15"/>
  <c r="G94" i="15"/>
  <c r="G84" i="15"/>
  <c r="G46" i="15"/>
  <c r="G43" i="15"/>
  <c r="I95" i="15"/>
  <c r="G81" i="15"/>
  <c r="G48" i="15"/>
  <c r="G64" i="15"/>
  <c r="G53" i="15"/>
  <c r="G66" i="15"/>
  <c r="G63" i="15"/>
  <c r="G44" i="15"/>
  <c r="E96" i="15"/>
  <c r="G79" i="15"/>
  <c r="G59" i="15"/>
  <c r="G45" i="15"/>
  <c r="G86" i="15"/>
  <c r="G89" i="15"/>
  <c r="I96" i="15"/>
  <c r="G73" i="15"/>
  <c r="G39" i="15"/>
  <c r="D7" i="9" l="1"/>
  <c r="D6" i="9"/>
  <c r="B209" i="14"/>
  <c r="A129" i="15"/>
  <c r="B97" i="15"/>
  <c r="C97" i="15" s="1"/>
  <c r="D97" i="15" s="1"/>
  <c r="F97" i="15"/>
  <c r="A98" i="15"/>
  <c r="A99" i="15"/>
  <c r="D6" i="4"/>
  <c r="D22" i="4"/>
  <c r="B80" i="15"/>
  <c r="F78" i="15"/>
  <c r="B23" i="15"/>
  <c r="F95" i="15"/>
  <c r="F21" i="15"/>
  <c r="B91" i="15"/>
  <c r="F24" i="15"/>
  <c r="F69" i="15"/>
  <c r="B52" i="15"/>
  <c r="A112" i="15"/>
  <c r="H97" i="15"/>
  <c r="G96" i="15"/>
  <c r="G78" i="15"/>
  <c r="B22" i="15" l="1"/>
  <c r="A133" i="15"/>
  <c r="F22" i="15"/>
  <c r="B21" i="15"/>
  <c r="A132" i="15"/>
  <c r="A131" i="15"/>
  <c r="D25" i="4"/>
  <c r="F20" i="15"/>
  <c r="D24" i="4"/>
  <c r="B20" i="15"/>
  <c r="B145" i="15"/>
  <c r="F145" i="15"/>
  <c r="B137" i="15"/>
  <c r="B140" i="15"/>
  <c r="B143" i="15"/>
  <c r="B144" i="15"/>
  <c r="F138" i="15"/>
  <c r="B142" i="15"/>
  <c r="B136" i="15"/>
  <c r="B139" i="15"/>
  <c r="F141" i="15"/>
  <c r="B141" i="15"/>
  <c r="B135" i="15"/>
  <c r="F144" i="15"/>
  <c r="F135" i="15"/>
  <c r="B134" i="15"/>
  <c r="F142" i="15"/>
  <c r="F136" i="15"/>
  <c r="B138" i="15"/>
  <c r="F137" i="15"/>
  <c r="F139" i="15"/>
  <c r="F140" i="15"/>
  <c r="F143" i="15"/>
  <c r="D8" i="20"/>
  <c r="D17" i="20"/>
  <c r="D14" i="20"/>
  <c r="D12" i="20"/>
  <c r="D9" i="20"/>
  <c r="D10" i="20"/>
  <c r="D15" i="20"/>
  <c r="D18" i="20"/>
  <c r="D16" i="20"/>
  <c r="D11" i="20"/>
  <c r="D13" i="20"/>
  <c r="D19" i="20"/>
  <c r="D75" i="19"/>
  <c r="D69" i="19"/>
  <c r="D77" i="19"/>
  <c r="D73" i="19"/>
  <c r="D71" i="19"/>
  <c r="D72" i="19"/>
  <c r="D74" i="19"/>
  <c r="D76" i="19"/>
  <c r="D70" i="19"/>
  <c r="D54" i="19"/>
  <c r="D53" i="19"/>
  <c r="D39" i="19"/>
  <c r="D35" i="19"/>
  <c r="D37" i="19"/>
  <c r="D38" i="19"/>
  <c r="D40" i="19"/>
  <c r="D36" i="19"/>
  <c r="D10" i="19"/>
  <c r="D12" i="19"/>
  <c r="D11" i="19"/>
  <c r="D9" i="19"/>
  <c r="D8" i="19"/>
  <c r="D13" i="19"/>
  <c r="D5" i="19"/>
  <c r="D7" i="19"/>
  <c r="D6" i="19"/>
  <c r="D49" i="9"/>
  <c r="D47" i="9"/>
  <c r="D48" i="9"/>
  <c r="D36" i="9"/>
  <c r="D38" i="9"/>
  <c r="D37" i="9"/>
  <c r="D39" i="9"/>
  <c r="D40" i="9"/>
  <c r="D24" i="9"/>
  <c r="D29" i="9"/>
  <c r="D23" i="9"/>
  <c r="D25" i="9"/>
  <c r="D27" i="9"/>
  <c r="D26" i="9"/>
  <c r="D30" i="9"/>
  <c r="D28" i="9"/>
  <c r="D11" i="9"/>
  <c r="D14" i="9"/>
  <c r="D18" i="9"/>
  <c r="D16" i="9"/>
  <c r="D8" i="9"/>
  <c r="D10" i="9"/>
  <c r="D12" i="9"/>
  <c r="D15" i="9"/>
  <c r="D13" i="9"/>
  <c r="D9" i="9"/>
  <c r="D17" i="9"/>
  <c r="D14" i="4"/>
  <c r="D16" i="4"/>
  <c r="D12" i="4"/>
  <c r="D18" i="4"/>
  <c r="D15" i="4"/>
  <c r="D17" i="4"/>
  <c r="A130" i="15"/>
  <c r="D32" i="19"/>
  <c r="D20" i="19"/>
  <c r="D30" i="19"/>
  <c r="D68" i="19"/>
  <c r="D57" i="19"/>
  <c r="D64" i="19"/>
  <c r="D62" i="19"/>
  <c r="D34" i="19"/>
  <c r="D60" i="19"/>
  <c r="D22" i="19"/>
  <c r="D66" i="19"/>
  <c r="D15" i="19"/>
  <c r="D28" i="19"/>
  <c r="D31" i="19"/>
  <c r="D18" i="19"/>
  <c r="D45" i="19"/>
  <c r="D58" i="19"/>
  <c r="D21" i="19"/>
  <c r="D48" i="19"/>
  <c r="D5" i="20"/>
  <c r="D61" i="19"/>
  <c r="D49" i="19"/>
  <c r="D43" i="19"/>
  <c r="D46" i="19"/>
  <c r="D17" i="19"/>
  <c r="D16" i="19"/>
  <c r="D27" i="19"/>
  <c r="D29" i="19"/>
  <c r="D51" i="19"/>
  <c r="D23" i="19"/>
  <c r="D63" i="19"/>
  <c r="D24" i="19"/>
  <c r="D7" i="20"/>
  <c r="D56" i="19"/>
  <c r="D52" i="19"/>
  <c r="D65" i="19"/>
  <c r="D59" i="19"/>
  <c r="D26" i="19"/>
  <c r="D67" i="19"/>
  <c r="D33" i="19"/>
  <c r="D6" i="20"/>
  <c r="D47" i="19"/>
  <c r="D50" i="19"/>
  <c r="D44" i="19"/>
  <c r="D44" i="9"/>
  <c r="D43" i="9"/>
  <c r="D45" i="9"/>
  <c r="D46" i="9"/>
  <c r="D42" i="9"/>
  <c r="B99" i="15"/>
  <c r="C99" i="15" s="1"/>
  <c r="D99" i="15" s="1"/>
  <c r="F99" i="15"/>
  <c r="B98" i="15"/>
  <c r="F98" i="15"/>
  <c r="A100" i="15"/>
  <c r="C52" i="15"/>
  <c r="D52" i="15" s="1"/>
  <c r="C91" i="15"/>
  <c r="D91" i="15" s="1"/>
  <c r="A113" i="15"/>
  <c r="C23" i="15"/>
  <c r="D23" i="15" s="1"/>
  <c r="C80" i="15"/>
  <c r="D80" i="15" s="1"/>
  <c r="E22" i="15"/>
  <c r="I22" i="15"/>
  <c r="H135" i="15"/>
  <c r="G24" i="15"/>
  <c r="E97" i="15"/>
  <c r="H24" i="15"/>
  <c r="H138" i="15"/>
  <c r="H69" i="15"/>
  <c r="H95" i="15"/>
  <c r="H99" i="15"/>
  <c r="E91" i="15"/>
  <c r="H20" i="15"/>
  <c r="E21" i="15"/>
  <c r="G69" i="15"/>
  <c r="I80" i="15"/>
  <c r="H78" i="15"/>
  <c r="H143" i="15"/>
  <c r="E80" i="15"/>
  <c r="H145" i="15"/>
  <c r="H21" i="15"/>
  <c r="I91" i="15"/>
  <c r="I97" i="15"/>
  <c r="H140" i="15"/>
  <c r="G95" i="15"/>
  <c r="E52" i="15"/>
  <c r="E23" i="15"/>
  <c r="I23" i="15"/>
  <c r="I52" i="15"/>
  <c r="H142" i="15"/>
  <c r="H136" i="15"/>
  <c r="H141" i="15"/>
  <c r="H144" i="15"/>
  <c r="E98" i="15"/>
  <c r="E20" i="15"/>
  <c r="H98" i="15"/>
  <c r="H22" i="15"/>
  <c r="H139" i="15"/>
  <c r="C22" i="15" l="1"/>
  <c r="D22" i="15" s="1"/>
  <c r="C21" i="15"/>
  <c r="D21" i="15" s="1"/>
  <c r="C20" i="15"/>
  <c r="D20" i="15" s="1"/>
  <c r="C145" i="15"/>
  <c r="D145" i="15" s="1"/>
  <c r="C135" i="15"/>
  <c r="D135" i="15" s="1"/>
  <c r="C143" i="15"/>
  <c r="D143" i="15" s="1"/>
  <c r="C134" i="15"/>
  <c r="D134" i="15" s="1"/>
  <c r="C141" i="15"/>
  <c r="D141" i="15" s="1"/>
  <c r="C142" i="15"/>
  <c r="D142" i="15" s="1"/>
  <c r="C138" i="15"/>
  <c r="D138" i="15" s="1"/>
  <c r="C140" i="15"/>
  <c r="D140" i="15" s="1"/>
  <c r="C136" i="15"/>
  <c r="D136" i="15" s="1"/>
  <c r="C139" i="15"/>
  <c r="D139" i="15" s="1"/>
  <c r="C144" i="15"/>
  <c r="D144" i="15" s="1"/>
  <c r="C137" i="15"/>
  <c r="D137" i="15" s="1"/>
  <c r="F100" i="15"/>
  <c r="B100" i="15"/>
  <c r="C100" i="15" s="1"/>
  <c r="D100" i="15" s="1"/>
  <c r="C98" i="15"/>
  <c r="D98" i="15" s="1"/>
  <c r="A101" i="15"/>
  <c r="A114" i="15"/>
  <c r="I145" i="15"/>
  <c r="E140" i="15"/>
  <c r="I142" i="15"/>
  <c r="I144" i="15"/>
  <c r="E134" i="15"/>
  <c r="I137" i="15"/>
  <c r="E142" i="15"/>
  <c r="I141" i="15"/>
  <c r="I135" i="15"/>
  <c r="H100" i="15"/>
  <c r="E138" i="15"/>
  <c r="I99" i="15"/>
  <c r="I21" i="15"/>
  <c r="G20" i="15"/>
  <c r="E136" i="15"/>
  <c r="I140" i="15"/>
  <c r="I138" i="15"/>
  <c r="I98" i="15"/>
  <c r="G91" i="15"/>
  <c r="I20" i="15"/>
  <c r="I136" i="15"/>
  <c r="I139" i="15"/>
  <c r="E139" i="15"/>
  <c r="I143" i="15"/>
  <c r="G80" i="15"/>
  <c r="E145" i="15"/>
  <c r="G22" i="15"/>
  <c r="G23" i="15"/>
  <c r="G52" i="15"/>
  <c r="E137" i="15"/>
  <c r="G97" i="15"/>
  <c r="G21" i="15"/>
  <c r="E143" i="15"/>
  <c r="E141" i="15"/>
  <c r="E135" i="15"/>
  <c r="E99" i="15"/>
  <c r="G98" i="15"/>
  <c r="I134" i="15"/>
  <c r="E144" i="15"/>
  <c r="A26" i="4" l="1"/>
  <c r="A28" i="4"/>
  <c r="A27" i="4"/>
  <c r="A28" i="19"/>
  <c r="A39" i="19"/>
  <c r="A31" i="19"/>
  <c r="A35" i="19"/>
  <c r="A33" i="19"/>
  <c r="A32" i="19"/>
  <c r="A40" i="19"/>
  <c r="A29" i="19"/>
  <c r="A38" i="19"/>
  <c r="A36" i="19"/>
  <c r="A34" i="19"/>
  <c r="A37" i="19"/>
  <c r="A30" i="19"/>
  <c r="A24" i="19"/>
  <c r="A9" i="19"/>
  <c r="A8" i="19"/>
  <c r="A11" i="19"/>
  <c r="A13" i="19"/>
  <c r="A12" i="19"/>
  <c r="A10" i="19"/>
  <c r="A47" i="9"/>
  <c r="A46" i="9"/>
  <c r="A49" i="9"/>
  <c r="A45" i="9"/>
  <c r="A48" i="9"/>
  <c r="A37" i="9"/>
  <c r="A39" i="9"/>
  <c r="A36" i="9"/>
  <c r="A38" i="9"/>
  <c r="A40" i="9"/>
  <c r="A29" i="9"/>
  <c r="A24" i="9"/>
  <c r="A28" i="9"/>
  <c r="A25" i="9"/>
  <c r="A22" i="9"/>
  <c r="A26" i="9"/>
  <c r="A23" i="9"/>
  <c r="A27" i="9"/>
  <c r="A30" i="9"/>
  <c r="F101" i="15"/>
  <c r="B101" i="15"/>
  <c r="A105" i="15"/>
  <c r="A108" i="15"/>
  <c r="A102" i="15"/>
  <c r="A115" i="15"/>
  <c r="G144" i="15"/>
  <c r="G141" i="15"/>
  <c r="G139" i="15"/>
  <c r="I101" i="15"/>
  <c r="G135" i="15"/>
  <c r="G138" i="15"/>
  <c r="G140" i="15"/>
  <c r="G145" i="15"/>
  <c r="I100" i="15"/>
  <c r="G134" i="15"/>
  <c r="E100" i="15"/>
  <c r="G137" i="15"/>
  <c r="G142" i="15"/>
  <c r="G99" i="15"/>
  <c r="G136" i="15"/>
  <c r="G143" i="15"/>
  <c r="H101" i="15"/>
  <c r="A43" i="19" l="1"/>
  <c r="F102" i="15"/>
  <c r="B102" i="15"/>
  <c r="C101" i="15"/>
  <c r="D101" i="15" s="1"/>
  <c r="A106" i="15"/>
  <c r="A109" i="15"/>
  <c r="B105" i="15"/>
  <c r="A116" i="15"/>
  <c r="G100" i="15"/>
  <c r="E101" i="15"/>
  <c r="E102" i="15"/>
  <c r="H102" i="15"/>
  <c r="I105" i="15"/>
  <c r="A44" i="19" l="1"/>
  <c r="A45" i="19"/>
  <c r="A103" i="15"/>
  <c r="B113" i="15"/>
  <c r="C113" i="15" s="1"/>
  <c r="D113" i="15" s="1"/>
  <c r="F108" i="15"/>
  <c r="C105" i="15"/>
  <c r="D105" i="15" s="1"/>
  <c r="C102" i="15"/>
  <c r="D102" i="15" s="1"/>
  <c r="A104" i="15"/>
  <c r="F105" i="15"/>
  <c r="F115" i="15"/>
  <c r="B108" i="15"/>
  <c r="C108" i="15" s="1"/>
  <c r="D108" i="15" s="1"/>
  <c r="A107" i="15"/>
  <c r="B106" i="15"/>
  <c r="F106" i="15"/>
  <c r="F50" i="15"/>
  <c r="A110" i="15"/>
  <c r="F113" i="15"/>
  <c r="B111" i="15"/>
  <c r="F111" i="15"/>
  <c r="F114" i="15"/>
  <c r="B115" i="15"/>
  <c r="C115" i="15" s="1"/>
  <c r="D115" i="15" s="1"/>
  <c r="B114" i="15"/>
  <c r="B112" i="15"/>
  <c r="B109" i="15"/>
  <c r="F109" i="15"/>
  <c r="A118" i="15"/>
  <c r="F118" i="15" s="1"/>
  <c r="B50" i="15"/>
  <c r="B132" i="15"/>
  <c r="C132" i="15" s="1"/>
  <c r="D132" i="15" s="1"/>
  <c r="F128" i="15"/>
  <c r="B128" i="15"/>
  <c r="C128" i="15" s="1"/>
  <c r="D128" i="15" s="1"/>
  <c r="B121" i="15"/>
  <c r="C121" i="15" s="1"/>
  <c r="D121" i="15" s="1"/>
  <c r="B133" i="15"/>
  <c r="C133" i="15" s="1"/>
  <c r="D133" i="15" s="1"/>
  <c r="B122" i="15"/>
  <c r="C122" i="15" s="1"/>
  <c r="D122" i="15" s="1"/>
  <c r="B130" i="15"/>
  <c r="C130" i="15" s="1"/>
  <c r="D130" i="15" s="1"/>
  <c r="B116" i="15"/>
  <c r="C116" i="15" s="1"/>
  <c r="D116" i="15" s="1"/>
  <c r="F116" i="15"/>
  <c r="A117" i="15"/>
  <c r="F130" i="15"/>
  <c r="F119" i="15"/>
  <c r="F127" i="15"/>
  <c r="F122" i="15"/>
  <c r="F125" i="15"/>
  <c r="F131" i="15"/>
  <c r="B131" i="15"/>
  <c r="B129" i="15"/>
  <c r="F129" i="15"/>
  <c r="F126" i="15"/>
  <c r="B120" i="15"/>
  <c r="F120" i="15"/>
  <c r="B126" i="15"/>
  <c r="F133" i="15"/>
  <c r="F124" i="15"/>
  <c r="F132" i="15"/>
  <c r="B124" i="15"/>
  <c r="B119" i="15"/>
  <c r="B123" i="15"/>
  <c r="B127" i="15"/>
  <c r="F121" i="15"/>
  <c r="B125" i="15"/>
  <c r="H109" i="15"/>
  <c r="H105" i="15"/>
  <c r="H130" i="15"/>
  <c r="H113" i="15"/>
  <c r="G101" i="15"/>
  <c r="H118" i="15"/>
  <c r="H116" i="15"/>
  <c r="I102" i="15"/>
  <c r="I106" i="15"/>
  <c r="G102" i="15"/>
  <c r="H122" i="15"/>
  <c r="I109" i="15"/>
  <c r="H119" i="15"/>
  <c r="E105" i="15"/>
  <c r="H114" i="15"/>
  <c r="H108" i="15"/>
  <c r="H128" i="15"/>
  <c r="H124" i="15"/>
  <c r="H129" i="15"/>
  <c r="H127" i="15"/>
  <c r="H131" i="15"/>
  <c r="H120" i="15"/>
  <c r="H132" i="15"/>
  <c r="H106" i="15"/>
  <c r="E111" i="15"/>
  <c r="I114" i="15"/>
  <c r="H125" i="15"/>
  <c r="H121" i="15"/>
  <c r="H50" i="15"/>
  <c r="H111" i="15"/>
  <c r="E112" i="15"/>
  <c r="I50" i="15"/>
  <c r="H133" i="15"/>
  <c r="A16" i="9" l="1"/>
  <c r="A7" i="9"/>
  <c r="A13" i="9"/>
  <c r="A9" i="9"/>
  <c r="A17" i="9"/>
  <c r="A18" i="9"/>
  <c r="A15" i="9"/>
  <c r="A12" i="9"/>
  <c r="A8" i="9"/>
  <c r="A10" i="9"/>
  <c r="A11" i="9"/>
  <c r="A14" i="9"/>
  <c r="A11" i="20"/>
  <c r="A19" i="20"/>
  <c r="A18" i="20"/>
  <c r="A14" i="20"/>
  <c r="A10" i="20"/>
  <c r="A9" i="20"/>
  <c r="A12" i="20"/>
  <c r="A16" i="20"/>
  <c r="A15" i="20"/>
  <c r="A13" i="20"/>
  <c r="A8" i="20"/>
  <c r="A17" i="20"/>
  <c r="B103" i="15"/>
  <c r="C103" i="15" s="1"/>
  <c r="D103" i="15" s="1"/>
  <c r="F103" i="15"/>
  <c r="A22" i="4"/>
  <c r="B104" i="15"/>
  <c r="F104" i="15"/>
  <c r="C106" i="15"/>
  <c r="D106" i="15" s="1"/>
  <c r="F107" i="15"/>
  <c r="B107" i="15"/>
  <c r="C112" i="15"/>
  <c r="D112" i="15" s="1"/>
  <c r="C114" i="15"/>
  <c r="D114" i="15" s="1"/>
  <c r="B110" i="15"/>
  <c r="F110" i="15"/>
  <c r="C109" i="15"/>
  <c r="D109" i="15" s="1"/>
  <c r="C111" i="15"/>
  <c r="D111" i="15" s="1"/>
  <c r="B118" i="15"/>
  <c r="C118" i="15" s="1"/>
  <c r="D118" i="15" s="1"/>
  <c r="C50" i="15"/>
  <c r="C124" i="15"/>
  <c r="D124" i="15" s="1"/>
  <c r="C120" i="15"/>
  <c r="D120" i="15" s="1"/>
  <c r="C123" i="15"/>
  <c r="D123" i="15" s="1"/>
  <c r="C119" i="15"/>
  <c r="D119" i="15" s="1"/>
  <c r="C125" i="15"/>
  <c r="D125" i="15" s="1"/>
  <c r="C126" i="15"/>
  <c r="D126" i="15" s="1"/>
  <c r="C131" i="15"/>
  <c r="D131" i="15" s="1"/>
  <c r="C127" i="15"/>
  <c r="D127" i="15" s="1"/>
  <c r="B117" i="15"/>
  <c r="C117" i="15" s="1"/>
  <c r="D117" i="15" s="1"/>
  <c r="F117" i="15"/>
  <c r="C129" i="15"/>
  <c r="D129" i="15" s="1"/>
  <c r="I111" i="15"/>
  <c r="I119" i="15"/>
  <c r="I122" i="15"/>
  <c r="E119" i="15"/>
  <c r="H103" i="15"/>
  <c r="I130" i="15"/>
  <c r="E126" i="15"/>
  <c r="E128" i="15"/>
  <c r="E116" i="15"/>
  <c r="I127" i="15"/>
  <c r="I131" i="15"/>
  <c r="I121" i="15"/>
  <c r="E125" i="15"/>
  <c r="H110" i="15"/>
  <c r="I128" i="15"/>
  <c r="E127" i="15"/>
  <c r="I113" i="15"/>
  <c r="E50" i="15"/>
  <c r="I133" i="15"/>
  <c r="E121" i="15"/>
  <c r="E115" i="15"/>
  <c r="E124" i="15"/>
  <c r="I115" i="15"/>
  <c r="I124" i="15"/>
  <c r="E130" i="15"/>
  <c r="E123" i="15"/>
  <c r="E132" i="15"/>
  <c r="E106" i="15"/>
  <c r="E122" i="15"/>
  <c r="E133" i="15"/>
  <c r="I129" i="15"/>
  <c r="I125" i="15"/>
  <c r="E108" i="15"/>
  <c r="E131" i="15"/>
  <c r="I132" i="15"/>
  <c r="I126" i="15"/>
  <c r="G112" i="15"/>
  <c r="I123" i="15"/>
  <c r="I116" i="15"/>
  <c r="I108" i="15"/>
  <c r="G111" i="15"/>
  <c r="E107" i="15"/>
  <c r="H104" i="15"/>
  <c r="E114" i="15"/>
  <c r="E109" i="15"/>
  <c r="I112" i="15"/>
  <c r="E129" i="15"/>
  <c r="E113" i="15"/>
  <c r="G105" i="15"/>
  <c r="I120" i="15"/>
  <c r="E120" i="15"/>
  <c r="E104" i="15"/>
  <c r="H117" i="15"/>
  <c r="H107" i="15"/>
  <c r="I110" i="15"/>
  <c r="A33" i="9" l="1"/>
  <c r="A34" i="9"/>
  <c r="A51" i="19"/>
  <c r="A7" i="20"/>
  <c r="A71" i="19"/>
  <c r="A75" i="19"/>
  <c r="A60" i="19"/>
  <c r="A76" i="19"/>
  <c r="A77" i="19"/>
  <c r="A74" i="19"/>
  <c r="A66" i="19"/>
  <c r="A72" i="19"/>
  <c r="A70" i="19"/>
  <c r="A69" i="19"/>
  <c r="A67" i="19"/>
  <c r="A73" i="19"/>
  <c r="A68" i="19"/>
  <c r="A50" i="19"/>
  <c r="A52" i="19"/>
  <c r="A35" i="9"/>
  <c r="A16" i="4"/>
  <c r="A17" i="4"/>
  <c r="A12" i="4"/>
  <c r="A18" i="4"/>
  <c r="A15" i="4"/>
  <c r="A14" i="4"/>
  <c r="A8" i="4"/>
  <c r="A5" i="19"/>
  <c r="A7" i="19"/>
  <c r="A6" i="19"/>
  <c r="A17" i="19"/>
  <c r="A22" i="19"/>
  <c r="A18" i="19"/>
  <c r="A15" i="19"/>
  <c r="A26" i="19"/>
  <c r="A5" i="20"/>
  <c r="A58" i="19"/>
  <c r="A27" i="19"/>
  <c r="A20" i="19"/>
  <c r="A16" i="19"/>
  <c r="A21" i="19"/>
  <c r="A59" i="19"/>
  <c r="A23" i="19"/>
  <c r="A6" i="20"/>
  <c r="D50" i="15"/>
  <c r="A6" i="4"/>
  <c r="A25" i="4"/>
  <c r="A20" i="9"/>
  <c r="C104" i="15"/>
  <c r="D104" i="15" s="1"/>
  <c r="C107" i="15"/>
  <c r="D107" i="15" s="1"/>
  <c r="C110" i="15"/>
  <c r="D110" i="15" s="1"/>
  <c r="A24" i="4"/>
  <c r="A23" i="4"/>
  <c r="A43" i="9"/>
  <c r="A44" i="9"/>
  <c r="A21" i="9"/>
  <c r="A6" i="9"/>
  <c r="A42" i="9"/>
  <c r="A20" i="4"/>
  <c r="A32" i="9"/>
  <c r="A21" i="4"/>
  <c r="A5" i="4"/>
  <c r="A7" i="4"/>
  <c r="A5" i="9"/>
  <c r="I103" i="15"/>
  <c r="G120" i="15"/>
  <c r="I107" i="15"/>
  <c r="G131" i="15"/>
  <c r="G107" i="15"/>
  <c r="G125" i="15"/>
  <c r="G50" i="15"/>
  <c r="I117" i="15"/>
  <c r="G129" i="15"/>
  <c r="G121" i="15"/>
  <c r="G130" i="15"/>
  <c r="G108" i="15"/>
  <c r="E103" i="15"/>
  <c r="G128" i="15"/>
  <c r="I118" i="15"/>
  <c r="G116" i="15"/>
  <c r="E110" i="15"/>
  <c r="I104" i="15"/>
  <c r="G115" i="15"/>
  <c r="G124" i="15"/>
  <c r="G114" i="15"/>
  <c r="G122" i="15"/>
  <c r="G113" i="15"/>
  <c r="E118" i="15"/>
  <c r="G127" i="15"/>
  <c r="G123" i="15"/>
  <c r="G126" i="15"/>
  <c r="G132" i="15"/>
  <c r="G109" i="15"/>
  <c r="G106" i="15"/>
  <c r="E117" i="15"/>
  <c r="G133" i="15"/>
  <c r="G119" i="15"/>
  <c r="G104" i="15"/>
  <c r="K27" i="13" l="1"/>
  <c r="K26" i="13"/>
  <c r="K25" i="13"/>
  <c r="K24" i="13"/>
  <c r="A53" i="19"/>
  <c r="A46" i="19"/>
  <c r="A61" i="19"/>
  <c r="A54" i="19"/>
  <c r="A47" i="19"/>
  <c r="A62" i="19"/>
  <c r="A56" i="19"/>
  <c r="A48" i="19"/>
  <c r="A63" i="19"/>
  <c r="A49" i="19"/>
  <c r="A64" i="19"/>
  <c r="A65" i="19"/>
  <c r="A57" i="19"/>
  <c r="G110" i="15"/>
  <c r="G118" i="15"/>
  <c r="G103" i="15"/>
  <c r="G117" i="15"/>
  <c r="F19" i="2" l="1"/>
  <c r="E24" i="2"/>
  <c r="E19" i="2"/>
  <c r="F24" i="2"/>
  <c r="F15" i="2"/>
  <c r="E15" i="2"/>
  <c r="W22" i="13"/>
  <c r="E8" i="2"/>
  <c r="E7" i="2"/>
  <c r="E18" i="2"/>
  <c r="F18" i="2"/>
  <c r="E21" i="2"/>
  <c r="F21" i="2"/>
  <c r="F17" i="2"/>
  <c r="E17" i="2"/>
  <c r="F16" i="2"/>
  <c r="E16" i="2"/>
  <c r="E14" i="2"/>
  <c r="F14" i="2"/>
  <c r="E23" i="2"/>
  <c r="F9" i="2"/>
  <c r="F13" i="2"/>
  <c r="E11" i="2"/>
  <c r="F8" i="2"/>
  <c r="F22" i="2"/>
  <c r="F7" i="2"/>
  <c r="F12" i="2"/>
  <c r="E22" i="2"/>
  <c r="E25" i="2"/>
  <c r="E20" i="2"/>
  <c r="F25" i="2"/>
  <c r="F10" i="2"/>
  <c r="F20" i="2"/>
  <c r="E13" i="2"/>
  <c r="E10" i="2"/>
  <c r="E12" i="2"/>
  <c r="E9" i="2"/>
  <c r="F11" i="2"/>
  <c r="G11" i="2" s="1"/>
  <c r="F23" i="2"/>
  <c r="G25" i="2" l="1"/>
  <c r="H25" i="2" s="1"/>
  <c r="DC22" i="11" s="1"/>
  <c r="DC23" i="11" s="1"/>
  <c r="DC24" i="11" s="1"/>
  <c r="DC25" i="11" s="1"/>
  <c r="DC26" i="11" s="1"/>
  <c r="DC27" i="11" s="1"/>
  <c r="DD27" i="11" s="1"/>
  <c r="DE27" i="11" s="1"/>
  <c r="DF27" i="11" s="1"/>
  <c r="DG27" i="11" s="1"/>
  <c r="DH27" i="11" s="1"/>
  <c r="DI27" i="11" s="1"/>
  <c r="DJ27" i="11" s="1"/>
  <c r="DK27" i="11" s="1"/>
  <c r="DL27" i="11" s="1"/>
  <c r="DM27" i="11" s="1"/>
  <c r="DN27" i="11" s="1"/>
  <c r="DO27" i="11" s="1"/>
  <c r="DP27" i="11" s="1"/>
  <c r="DQ27" i="11" s="1"/>
  <c r="DR27" i="11" s="1"/>
  <c r="G9" i="2"/>
  <c r="H9" i="2" s="1"/>
  <c r="W22" i="11" s="1"/>
  <c r="G13" i="2"/>
  <c r="H13" i="2" s="1"/>
  <c r="AR30" i="11" s="1"/>
  <c r="AS30" i="11" s="1"/>
  <c r="AT30" i="11" s="1"/>
  <c r="AU30" i="11" s="1"/>
  <c r="AV30" i="11" s="1"/>
  <c r="AW30" i="11" s="1"/>
  <c r="AX30" i="11" s="1"/>
  <c r="AY30" i="11" s="1"/>
  <c r="AZ30" i="11" s="1"/>
  <c r="BA30" i="11" s="1"/>
  <c r="BB30" i="11" s="1"/>
  <c r="BC30" i="11" s="1"/>
  <c r="BD30" i="11" s="1"/>
  <c r="BE30" i="11" s="1"/>
  <c r="BF30" i="11" s="1"/>
  <c r="BG30" i="11" s="1"/>
  <c r="BG31" i="11" s="1"/>
  <c r="BG32" i="11" s="1"/>
  <c r="BG33" i="11" s="1"/>
  <c r="BG34" i="11" s="1"/>
  <c r="G12" i="2"/>
  <c r="H12" i="2" s="1"/>
  <c r="AR22" i="11" s="1"/>
  <c r="BO76" i="3"/>
  <c r="AW77" i="3" s="1"/>
  <c r="D24" i="2"/>
  <c r="G24" i="2"/>
  <c r="D19" i="2"/>
  <c r="G19" i="2"/>
  <c r="H19" i="2" s="1"/>
  <c r="BM38" i="11" s="1"/>
  <c r="D15" i="2"/>
  <c r="G15" i="2"/>
  <c r="H15" i="2" s="1"/>
  <c r="AR46" i="11" s="1"/>
  <c r="G7" i="2"/>
  <c r="D8" i="2"/>
  <c r="D18" i="2"/>
  <c r="G18" i="2"/>
  <c r="H18" i="2" s="1"/>
  <c r="BM30" i="11" s="1"/>
  <c r="D21" i="2"/>
  <c r="G21" i="2"/>
  <c r="BO78" i="3" s="1"/>
  <c r="AW81" i="3" s="1"/>
  <c r="D17" i="2"/>
  <c r="G17" i="2"/>
  <c r="H17" i="2" s="1"/>
  <c r="BM22" i="11" s="1"/>
  <c r="BN22" i="11" s="1"/>
  <c r="BO22" i="11" s="1"/>
  <c r="BP22" i="11" s="1"/>
  <c r="BQ22" i="11" s="1"/>
  <c r="BR22" i="11" s="1"/>
  <c r="BS22" i="11" s="1"/>
  <c r="BT22" i="11" s="1"/>
  <c r="BU22" i="11" s="1"/>
  <c r="BV22" i="11" s="1"/>
  <c r="BW22" i="11" s="1"/>
  <c r="BX22" i="11" s="1"/>
  <c r="BY22" i="11" s="1"/>
  <c r="BZ22" i="11" s="1"/>
  <c r="CA22" i="11" s="1"/>
  <c r="CB22" i="11" s="1"/>
  <c r="CB23" i="11" s="1"/>
  <c r="CB24" i="11" s="1"/>
  <c r="CB25" i="11" s="1"/>
  <c r="CB26" i="11" s="1"/>
  <c r="D16" i="2"/>
  <c r="G16" i="2"/>
  <c r="BO77" i="3" s="1"/>
  <c r="D14" i="2"/>
  <c r="G14" i="2"/>
  <c r="H14" i="2" s="1"/>
  <c r="AR38" i="11" s="1"/>
  <c r="AR39" i="11" s="1"/>
  <c r="AR40" i="11" s="1"/>
  <c r="AR41" i="11" s="1"/>
  <c r="AR42" i="11" s="1"/>
  <c r="AR43" i="11" s="1"/>
  <c r="AS43" i="11" s="1"/>
  <c r="AT43" i="11" s="1"/>
  <c r="AU43" i="11" s="1"/>
  <c r="AV43" i="11" s="1"/>
  <c r="AW43" i="11" s="1"/>
  <c r="AX43" i="11" s="1"/>
  <c r="AY43" i="11" s="1"/>
  <c r="AZ43" i="11" s="1"/>
  <c r="BA43" i="11" s="1"/>
  <c r="BB43" i="11" s="1"/>
  <c r="BC43" i="11" s="1"/>
  <c r="BD43" i="11" s="1"/>
  <c r="BE43" i="11" s="1"/>
  <c r="BF43" i="11" s="1"/>
  <c r="BG43" i="11" s="1"/>
  <c r="D20" i="2"/>
  <c r="D10" i="2"/>
  <c r="D23" i="2"/>
  <c r="D13" i="2"/>
  <c r="G10" i="2"/>
  <c r="H10" i="2" s="1"/>
  <c r="D12" i="2"/>
  <c r="D22" i="2"/>
  <c r="D11" i="2"/>
  <c r="G22" i="2"/>
  <c r="H22" i="2" s="1"/>
  <c r="CH22" i="11" s="1"/>
  <c r="CI22" i="11" s="1"/>
  <c r="CJ22" i="11" s="1"/>
  <c r="CK22" i="11" s="1"/>
  <c r="CL22" i="11" s="1"/>
  <c r="CM22" i="11" s="1"/>
  <c r="CN22" i="11" s="1"/>
  <c r="CO22" i="11" s="1"/>
  <c r="CP22" i="11" s="1"/>
  <c r="CQ22" i="11" s="1"/>
  <c r="CR22" i="11" s="1"/>
  <c r="CS22" i="11" s="1"/>
  <c r="CT22" i="11" s="1"/>
  <c r="CU22" i="11" s="1"/>
  <c r="CV22" i="11" s="1"/>
  <c r="CW22" i="11" s="1"/>
  <c r="CW23" i="11" s="1"/>
  <c r="CW24" i="11" s="1"/>
  <c r="CW25" i="11" s="1"/>
  <c r="CW26" i="11" s="1"/>
  <c r="D9" i="2"/>
  <c r="G8" i="2"/>
  <c r="BO75" i="3" s="1"/>
  <c r="D25" i="2"/>
  <c r="G20" i="2"/>
  <c r="H20" i="2" s="1"/>
  <c r="BM46" i="11" s="1"/>
  <c r="BM47" i="11" s="1"/>
  <c r="BM48" i="11" s="1"/>
  <c r="BM49" i="11" s="1"/>
  <c r="BM50" i="11" s="1"/>
  <c r="BM51" i="11" s="1"/>
  <c r="BN51" i="11" s="1"/>
  <c r="BO51" i="11" s="1"/>
  <c r="BP51" i="11" s="1"/>
  <c r="BQ51" i="11" s="1"/>
  <c r="BR51" i="11" s="1"/>
  <c r="BS51" i="11" s="1"/>
  <c r="BT51" i="11" s="1"/>
  <c r="BU51" i="11" s="1"/>
  <c r="BV51" i="11" s="1"/>
  <c r="BW51" i="11" s="1"/>
  <c r="BX51" i="11" s="1"/>
  <c r="BY51" i="11" s="1"/>
  <c r="BZ51" i="11" s="1"/>
  <c r="CA51" i="11" s="1"/>
  <c r="CB51" i="11" s="1"/>
  <c r="G23" i="2"/>
  <c r="H23" i="2" s="1"/>
  <c r="CH30" i="11" s="1"/>
  <c r="CH31" i="11" s="1"/>
  <c r="CH32" i="11" s="1"/>
  <c r="CH33" i="11" s="1"/>
  <c r="CH34" i="11" s="1"/>
  <c r="CH35" i="11" s="1"/>
  <c r="CI35" i="11" s="1"/>
  <c r="CJ35" i="11" s="1"/>
  <c r="CK35" i="11" s="1"/>
  <c r="CL35" i="11" s="1"/>
  <c r="CM35" i="11" s="1"/>
  <c r="CN35" i="11" s="1"/>
  <c r="CO35" i="11" s="1"/>
  <c r="CP35" i="11" s="1"/>
  <c r="CQ35" i="11" s="1"/>
  <c r="CR35" i="11" s="1"/>
  <c r="CS35" i="11" s="1"/>
  <c r="CT35" i="11" s="1"/>
  <c r="CU35" i="11" s="1"/>
  <c r="CV35" i="11" s="1"/>
  <c r="CW35" i="11" s="1"/>
  <c r="H11" i="2"/>
  <c r="H7" i="2" l="1"/>
  <c r="I7" i="2" s="1"/>
  <c r="DD22" i="11"/>
  <c r="DE22" i="11" s="1"/>
  <c r="DF22" i="11" s="1"/>
  <c r="DG22" i="11" s="1"/>
  <c r="DH22" i="11" s="1"/>
  <c r="DI22" i="11" s="1"/>
  <c r="DJ22" i="11" s="1"/>
  <c r="DK22" i="11" s="1"/>
  <c r="DL22" i="11" s="1"/>
  <c r="DM22" i="11" s="1"/>
  <c r="DN22" i="11" s="1"/>
  <c r="DO22" i="11" s="1"/>
  <c r="DP22" i="11" s="1"/>
  <c r="DQ22" i="11" s="1"/>
  <c r="DR22" i="11" s="1"/>
  <c r="DR23" i="11" s="1"/>
  <c r="DR24" i="11" s="1"/>
  <c r="DR25" i="11" s="1"/>
  <c r="DR26" i="11" s="1"/>
  <c r="CH23" i="11"/>
  <c r="CH24" i="11" s="1"/>
  <c r="CH25" i="11" s="1"/>
  <c r="CH26" i="11" s="1"/>
  <c r="CH27" i="11" s="1"/>
  <c r="CI27" i="11" s="1"/>
  <c r="CJ27" i="11" s="1"/>
  <c r="CK27" i="11" s="1"/>
  <c r="CL27" i="11" s="1"/>
  <c r="CM27" i="11" s="1"/>
  <c r="CN27" i="11" s="1"/>
  <c r="CO27" i="11" s="1"/>
  <c r="CP27" i="11" s="1"/>
  <c r="CQ27" i="11" s="1"/>
  <c r="CR27" i="11" s="1"/>
  <c r="CS27" i="11" s="1"/>
  <c r="CT27" i="11" s="1"/>
  <c r="CU27" i="11" s="1"/>
  <c r="CV27" i="11" s="1"/>
  <c r="CW27" i="11" s="1"/>
  <c r="BN46" i="11"/>
  <c r="BO46" i="11" s="1"/>
  <c r="BP46" i="11" s="1"/>
  <c r="BQ46" i="11" s="1"/>
  <c r="BR46" i="11" s="1"/>
  <c r="BS46" i="11" s="1"/>
  <c r="BT46" i="11" s="1"/>
  <c r="BU46" i="11" s="1"/>
  <c r="BV46" i="11" s="1"/>
  <c r="BW46" i="11" s="1"/>
  <c r="BX46" i="11" s="1"/>
  <c r="BY46" i="11" s="1"/>
  <c r="BZ46" i="11" s="1"/>
  <c r="CA46" i="11" s="1"/>
  <c r="CB46" i="11" s="1"/>
  <c r="CB47" i="11" s="1"/>
  <c r="CB48" i="11" s="1"/>
  <c r="CB49" i="11" s="1"/>
  <c r="CB50" i="11" s="1"/>
  <c r="BM23" i="11"/>
  <c r="BM24" i="11" s="1"/>
  <c r="BM25" i="11" s="1"/>
  <c r="BM26" i="11" s="1"/>
  <c r="BM27" i="11" s="1"/>
  <c r="BN27" i="11" s="1"/>
  <c r="BO27" i="11" s="1"/>
  <c r="BP27" i="11" s="1"/>
  <c r="BQ27" i="11" s="1"/>
  <c r="BR27" i="11" s="1"/>
  <c r="BS27" i="11" s="1"/>
  <c r="BT27" i="11" s="1"/>
  <c r="BU27" i="11" s="1"/>
  <c r="BV27" i="11" s="1"/>
  <c r="BW27" i="11" s="1"/>
  <c r="BX27" i="11" s="1"/>
  <c r="BY27" i="11" s="1"/>
  <c r="BZ27" i="11" s="1"/>
  <c r="CA27" i="11" s="1"/>
  <c r="CB27" i="11" s="1"/>
  <c r="AR31" i="11"/>
  <c r="AR32" i="11" s="1"/>
  <c r="AR33" i="11" s="1"/>
  <c r="AR34" i="11" s="1"/>
  <c r="AR35" i="11" s="1"/>
  <c r="AS35" i="11" s="1"/>
  <c r="AT35" i="11" s="1"/>
  <c r="AU35" i="11" s="1"/>
  <c r="AV35" i="11" s="1"/>
  <c r="AW35" i="11" s="1"/>
  <c r="AX35" i="11" s="1"/>
  <c r="AY35" i="11" s="1"/>
  <c r="AZ35" i="11" s="1"/>
  <c r="BA35" i="11" s="1"/>
  <c r="BB35" i="11" s="1"/>
  <c r="BC35" i="11" s="1"/>
  <c r="BD35" i="11" s="1"/>
  <c r="BE35" i="11" s="1"/>
  <c r="BF35" i="11" s="1"/>
  <c r="BG35" i="11" s="1"/>
  <c r="BN38" i="11"/>
  <c r="BO38" i="11" s="1"/>
  <c r="BP38" i="11" s="1"/>
  <c r="BQ38" i="11" s="1"/>
  <c r="BR38" i="11" s="1"/>
  <c r="BS38" i="11" s="1"/>
  <c r="BT38" i="11" s="1"/>
  <c r="BU38" i="11" s="1"/>
  <c r="BV38" i="11" s="1"/>
  <c r="BW38" i="11" s="1"/>
  <c r="BX38" i="11" s="1"/>
  <c r="BY38" i="11" s="1"/>
  <c r="BZ38" i="11" s="1"/>
  <c r="CA38" i="11" s="1"/>
  <c r="CB38" i="11" s="1"/>
  <c r="CB39" i="11" s="1"/>
  <c r="CB40" i="11" s="1"/>
  <c r="CB41" i="11" s="1"/>
  <c r="CB42" i="11" s="1"/>
  <c r="BM39" i="11"/>
  <c r="BM40" i="11" s="1"/>
  <c r="BM41" i="11" s="1"/>
  <c r="BM42" i="11" s="1"/>
  <c r="BM43" i="11" s="1"/>
  <c r="BN43" i="11" s="1"/>
  <c r="BO43" i="11" s="1"/>
  <c r="BP43" i="11" s="1"/>
  <c r="BQ43" i="11" s="1"/>
  <c r="BR43" i="11" s="1"/>
  <c r="BS43" i="11" s="1"/>
  <c r="BT43" i="11" s="1"/>
  <c r="BU43" i="11" s="1"/>
  <c r="BV43" i="11" s="1"/>
  <c r="BW43" i="11" s="1"/>
  <c r="BX43" i="11" s="1"/>
  <c r="BY43" i="11" s="1"/>
  <c r="BZ43" i="11" s="1"/>
  <c r="CA43" i="11" s="1"/>
  <c r="CB43" i="11" s="1"/>
  <c r="BM31" i="11"/>
  <c r="BM32" i="11" s="1"/>
  <c r="BM33" i="11" s="1"/>
  <c r="BM34" i="11" s="1"/>
  <c r="BM35" i="11" s="1"/>
  <c r="BN35" i="11" s="1"/>
  <c r="BO35" i="11" s="1"/>
  <c r="BP35" i="11" s="1"/>
  <c r="BQ35" i="11" s="1"/>
  <c r="BR35" i="11" s="1"/>
  <c r="BS35" i="11" s="1"/>
  <c r="BT35" i="11" s="1"/>
  <c r="BU35" i="11" s="1"/>
  <c r="BV35" i="11" s="1"/>
  <c r="BW35" i="11" s="1"/>
  <c r="BX35" i="11" s="1"/>
  <c r="BY35" i="11" s="1"/>
  <c r="BZ35" i="11" s="1"/>
  <c r="CA35" i="11" s="1"/>
  <c r="CB35" i="11" s="1"/>
  <c r="BN30" i="11"/>
  <c r="BO30" i="11" s="1"/>
  <c r="BP30" i="11" s="1"/>
  <c r="BQ30" i="11" s="1"/>
  <c r="BR30" i="11" s="1"/>
  <c r="BS30" i="11" s="1"/>
  <c r="BT30" i="11" s="1"/>
  <c r="BU30" i="11" s="1"/>
  <c r="BV30" i="11" s="1"/>
  <c r="BW30" i="11" s="1"/>
  <c r="BX30" i="11" s="1"/>
  <c r="BY30" i="11" s="1"/>
  <c r="BZ30" i="11" s="1"/>
  <c r="CA30" i="11" s="1"/>
  <c r="CB30" i="11" s="1"/>
  <c r="CB31" i="11" s="1"/>
  <c r="CB32" i="11" s="1"/>
  <c r="CB33" i="11" s="1"/>
  <c r="CB34" i="11" s="1"/>
  <c r="AS46" i="11"/>
  <c r="AT46" i="11" s="1"/>
  <c r="AU46" i="11" s="1"/>
  <c r="AV46" i="11" s="1"/>
  <c r="AW46" i="11" s="1"/>
  <c r="AX46" i="11" s="1"/>
  <c r="AY46" i="11" s="1"/>
  <c r="AZ46" i="11" s="1"/>
  <c r="BA46" i="11" s="1"/>
  <c r="BB46" i="11" s="1"/>
  <c r="BC46" i="11" s="1"/>
  <c r="BD46" i="11" s="1"/>
  <c r="BE46" i="11" s="1"/>
  <c r="BF46" i="11" s="1"/>
  <c r="BG46" i="11" s="1"/>
  <c r="BG47" i="11" s="1"/>
  <c r="BG48" i="11" s="1"/>
  <c r="BG49" i="11" s="1"/>
  <c r="BG50" i="11" s="1"/>
  <c r="AR47" i="11"/>
  <c r="AR48" i="11" s="1"/>
  <c r="AR49" i="11" s="1"/>
  <c r="AR50" i="11" s="1"/>
  <c r="AR51" i="11" s="1"/>
  <c r="AS51" i="11" s="1"/>
  <c r="AT51" i="11" s="1"/>
  <c r="AU51" i="11" s="1"/>
  <c r="AV51" i="11" s="1"/>
  <c r="AW51" i="11" s="1"/>
  <c r="AX51" i="11" s="1"/>
  <c r="AY51" i="11" s="1"/>
  <c r="AZ51" i="11" s="1"/>
  <c r="BA51" i="11" s="1"/>
  <c r="BB51" i="11" s="1"/>
  <c r="BC51" i="11" s="1"/>
  <c r="BD51" i="11" s="1"/>
  <c r="BE51" i="11" s="1"/>
  <c r="BF51" i="11" s="1"/>
  <c r="BG51" i="11" s="1"/>
  <c r="AS22" i="11"/>
  <c r="AT22" i="11" s="1"/>
  <c r="AU22" i="11" s="1"/>
  <c r="AV22" i="11" s="1"/>
  <c r="AW22" i="11" s="1"/>
  <c r="AX22" i="11" s="1"/>
  <c r="AY22" i="11" s="1"/>
  <c r="AZ22" i="11" s="1"/>
  <c r="BA22" i="11" s="1"/>
  <c r="BB22" i="11" s="1"/>
  <c r="BC22" i="11" s="1"/>
  <c r="BD22" i="11" s="1"/>
  <c r="BE22" i="11" s="1"/>
  <c r="BF22" i="11" s="1"/>
  <c r="BG22" i="11" s="1"/>
  <c r="BG23" i="11" s="1"/>
  <c r="BG24" i="11" s="1"/>
  <c r="BG25" i="11" s="1"/>
  <c r="BG26" i="11" s="1"/>
  <c r="X22" i="11"/>
  <c r="Y22" i="11" s="1"/>
  <c r="Z22" i="11" s="1"/>
  <c r="AA22" i="11" s="1"/>
  <c r="AB22" i="11" s="1"/>
  <c r="AC22" i="11" s="1"/>
  <c r="AD22" i="11" s="1"/>
  <c r="AE22" i="11" s="1"/>
  <c r="AF22" i="11" s="1"/>
  <c r="AG22" i="11" s="1"/>
  <c r="AH22" i="11" s="1"/>
  <c r="AI22" i="11" s="1"/>
  <c r="AJ22" i="11" s="1"/>
  <c r="AK22" i="11" s="1"/>
  <c r="AL22" i="11" s="1"/>
  <c r="AL23" i="11" s="1"/>
  <c r="AL24" i="11" s="1"/>
  <c r="AL25" i="11" s="1"/>
  <c r="AL26" i="11" s="1"/>
  <c r="W30" i="11"/>
  <c r="W31" i="11" s="1"/>
  <c r="W32" i="11" s="1"/>
  <c r="W33" i="11" s="1"/>
  <c r="W34" i="11" s="1"/>
  <c r="W35" i="11" s="1"/>
  <c r="H24" i="2"/>
  <c r="BO79" i="3"/>
  <c r="AW83" i="3" s="1"/>
  <c r="AW75" i="3"/>
  <c r="H21" i="2"/>
  <c r="H16" i="2"/>
  <c r="AW79" i="3"/>
  <c r="CI30" i="11"/>
  <c r="CJ30" i="11" s="1"/>
  <c r="CK30" i="11" s="1"/>
  <c r="CL30" i="11" s="1"/>
  <c r="CM30" i="11" s="1"/>
  <c r="CN30" i="11" s="1"/>
  <c r="CO30" i="11" s="1"/>
  <c r="CP30" i="11" s="1"/>
  <c r="CQ30" i="11" s="1"/>
  <c r="CR30" i="11" s="1"/>
  <c r="CS30" i="11" s="1"/>
  <c r="CT30" i="11" s="1"/>
  <c r="CU30" i="11" s="1"/>
  <c r="CV30" i="11" s="1"/>
  <c r="CW30" i="11" s="1"/>
  <c r="CW31" i="11" s="1"/>
  <c r="CW32" i="11" s="1"/>
  <c r="CW33" i="11" s="1"/>
  <c r="CW34" i="11" s="1"/>
  <c r="AS38" i="11"/>
  <c r="AT38" i="11" s="1"/>
  <c r="AU38" i="11" s="1"/>
  <c r="AV38" i="11" s="1"/>
  <c r="AW38" i="11" s="1"/>
  <c r="AX38" i="11" s="1"/>
  <c r="AY38" i="11" s="1"/>
  <c r="AZ38" i="11" s="1"/>
  <c r="BA38" i="11" s="1"/>
  <c r="BB38" i="11" s="1"/>
  <c r="BC38" i="11" s="1"/>
  <c r="BD38" i="11" s="1"/>
  <c r="BE38" i="11" s="1"/>
  <c r="BF38" i="11" s="1"/>
  <c r="BG38" i="11" s="1"/>
  <c r="BG39" i="11" s="1"/>
  <c r="BG40" i="11" s="1"/>
  <c r="BG41" i="11" s="1"/>
  <c r="BG42" i="11" s="1"/>
  <c r="H8" i="2"/>
  <c r="AR23" i="11"/>
  <c r="AR24" i="11" s="1"/>
  <c r="AR25" i="11" s="1"/>
  <c r="AR26" i="11" s="1"/>
  <c r="AR27" i="11" s="1"/>
  <c r="AS27" i="11" s="1"/>
  <c r="AT27" i="11" s="1"/>
  <c r="AU27" i="11" s="1"/>
  <c r="AV27" i="11" s="1"/>
  <c r="AW27" i="11" s="1"/>
  <c r="AX27" i="11" s="1"/>
  <c r="AY27" i="11" s="1"/>
  <c r="AZ27" i="11" s="1"/>
  <c r="BA27" i="11" s="1"/>
  <c r="BB27" i="11" s="1"/>
  <c r="BC27" i="11" s="1"/>
  <c r="BD27" i="11" s="1"/>
  <c r="BE27" i="11" s="1"/>
  <c r="BF27" i="11" s="1"/>
  <c r="BG27" i="11" s="1"/>
  <c r="W23" i="11"/>
  <c r="W24" i="11" s="1"/>
  <c r="W25" i="11" s="1"/>
  <c r="W26" i="11" s="1"/>
  <c r="W27" i="11" s="1"/>
  <c r="X27" i="11" s="1"/>
  <c r="Y27" i="11" s="1"/>
  <c r="Z27" i="11" s="1"/>
  <c r="AA27" i="11" s="1"/>
  <c r="AB27" i="11" s="1"/>
  <c r="AC27" i="11" s="1"/>
  <c r="AD27" i="11" s="1"/>
  <c r="AE27" i="11" s="1"/>
  <c r="AF27" i="11" s="1"/>
  <c r="AG27" i="11" s="1"/>
  <c r="AH27" i="11" s="1"/>
  <c r="AI27" i="11" s="1"/>
  <c r="AJ27" i="11" s="1"/>
  <c r="AK27" i="11" s="1"/>
  <c r="AL27" i="11" s="1"/>
  <c r="D7" i="2"/>
  <c r="X35" i="11" l="1"/>
  <c r="Y35" i="11" s="1"/>
  <c r="Z35" i="11" s="1"/>
  <c r="AA35" i="11" s="1"/>
  <c r="AB35" i="11" s="1"/>
  <c r="AC35" i="11" s="1"/>
  <c r="AD35" i="11" s="1"/>
  <c r="AE35" i="11" s="1"/>
  <c r="AF35" i="11" s="1"/>
  <c r="AG35" i="11" s="1"/>
  <c r="AH35" i="11" s="1"/>
  <c r="AI35" i="11" s="1"/>
  <c r="AJ35" i="11" s="1"/>
  <c r="AK35" i="11" s="1"/>
  <c r="AL35" i="11" s="1"/>
  <c r="X30" i="11"/>
  <c r="Y30" i="11" s="1"/>
  <c r="Z30" i="11" s="1"/>
  <c r="AA30" i="11" s="1"/>
  <c r="AB30" i="11" s="1"/>
  <c r="AC30" i="11" s="1"/>
  <c r="AD30" i="11" s="1"/>
  <c r="AE30" i="11" s="1"/>
  <c r="AF30" i="11" s="1"/>
  <c r="AG30" i="11" s="1"/>
  <c r="AH30" i="11" s="1"/>
  <c r="AI30" i="11" s="1"/>
  <c r="AJ30" i="11" s="1"/>
  <c r="AK30" i="11" s="1"/>
  <c r="AL30" i="11" s="1"/>
  <c r="AL31" i="11" s="1"/>
  <c r="AL32" i="11" s="1"/>
  <c r="AL33" i="11" s="1"/>
  <c r="AL34" i="11" s="1"/>
</calcChain>
</file>

<file path=xl/sharedStrings.xml><?xml version="1.0" encoding="utf-8"?>
<sst xmlns="http://schemas.openxmlformats.org/spreadsheetml/2006/main" count="725" uniqueCount="307">
  <si>
    <t>majid.talla@anap.fr</t>
  </si>
  <si>
    <t>pnm</t>
  </si>
  <si>
    <t>mode</t>
  </si>
  <si>
    <t>PNMS01</t>
  </si>
  <si>
    <t>B - Étapes d'utilisation de l'outil</t>
  </si>
  <si>
    <t>Mode d'emploi</t>
  </si>
  <si>
    <t>Identification</t>
  </si>
  <si>
    <t>Scores</t>
  </si>
  <si>
    <t>Cartographie</t>
  </si>
  <si>
    <t>La démarche d'utilisation de l'outil passe par 3 étapes :
- saisie des données
- vérification de la complétude
- visualisation et analyse des résultats obtenus</t>
  </si>
  <si>
    <t>A</t>
  </si>
  <si>
    <t>B</t>
  </si>
  <si>
    <t>C</t>
  </si>
  <si>
    <t>D</t>
  </si>
  <si>
    <t>E</t>
  </si>
  <si>
    <t>F</t>
  </si>
  <si>
    <t>G</t>
  </si>
  <si>
    <t>Oui</t>
  </si>
  <si>
    <t>Non</t>
  </si>
  <si>
    <t>Commentaires</t>
  </si>
  <si>
    <t>maîtrisés</t>
  </si>
  <si>
    <t>non maîtrisés</t>
  </si>
  <si>
    <t>Score réalisé</t>
  </si>
  <si>
    <t>L</t>
  </si>
  <si>
    <t>M</t>
  </si>
  <si>
    <t>H</t>
  </si>
  <si>
    <t>I</t>
  </si>
  <si>
    <t>J</t>
  </si>
  <si>
    <t>K</t>
  </si>
  <si>
    <t>total</t>
  </si>
  <si>
    <t>Votre unité</t>
  </si>
  <si>
    <t>faible</t>
  </si>
  <si>
    <t>moyen</t>
  </si>
  <si>
    <t>Présentation</t>
  </si>
  <si>
    <t>Consignes d'utilisation</t>
  </si>
  <si>
    <t>Pour tout renseignement</t>
  </si>
  <si>
    <t>texte libre</t>
  </si>
  <si>
    <t>menu</t>
  </si>
  <si>
    <t>Avant de commencer, quelques questions rapides</t>
  </si>
  <si>
    <t>Date de la réunion</t>
  </si>
  <si>
    <t>Sauvegardez ce fichier en le renommant</t>
  </si>
  <si>
    <t>élevé</t>
  </si>
  <si>
    <t>Votre Score</t>
  </si>
  <si>
    <t>Votre score par thème, axe et sous-thème</t>
  </si>
  <si>
    <t xml:space="preserve">&lt;-- </t>
  </si>
  <si>
    <t>Code</t>
  </si>
  <si>
    <t>Libellé</t>
  </si>
  <si>
    <t>Code N-1</t>
  </si>
  <si>
    <t>Axe 1</t>
  </si>
  <si>
    <t>Axe 2</t>
  </si>
  <si>
    <t>Axe 3</t>
  </si>
  <si>
    <t>Axe 4</t>
  </si>
  <si>
    <t>Axe 5</t>
  </si>
  <si>
    <t>Note</t>
  </si>
  <si>
    <t>Ordre</t>
  </si>
  <si>
    <t>Libelle</t>
  </si>
  <si>
    <t>Référence niveau 4 (questionnaire)</t>
  </si>
  <si>
    <t>Notation</t>
  </si>
  <si>
    <t>Code Quest</t>
  </si>
  <si>
    <t>Réponse</t>
  </si>
  <si>
    <t>RépSimple</t>
  </si>
  <si>
    <t>RépSimpleInv</t>
  </si>
  <si>
    <t>Code thème</t>
  </si>
  <si>
    <t>Code ss-thème</t>
  </si>
  <si>
    <t>Code axe</t>
  </si>
  <si>
    <t>Nom</t>
  </si>
  <si>
    <t>Référence niveau 1 (Thèmes)</t>
  </si>
  <si>
    <t>Référence niveau 2 (Axes)</t>
  </si>
  <si>
    <t>Référence niveau 3 (sous-thèmes)</t>
  </si>
  <si>
    <t>Référentiel des systèmes de notation</t>
  </si>
  <si>
    <t>Max</t>
  </si>
  <si>
    <t>RépComplexe1</t>
  </si>
  <si>
    <t>Réponse complexe 1</t>
  </si>
  <si>
    <t>Majid TALLA, Manager - ANAP</t>
  </si>
  <si>
    <t>Zones de saisie des réponses</t>
  </si>
  <si>
    <t>ZoneSaisie1</t>
  </si>
  <si>
    <t>ZoneSaisie2</t>
  </si>
  <si>
    <t>Commentaire</t>
  </si>
  <si>
    <t>NA</t>
  </si>
  <si>
    <t>RépSimple1</t>
  </si>
  <si>
    <t>Réponse simple (oui/non/na)</t>
  </si>
  <si>
    <t>Réponse simple à notation minorée 1 (oui/non/na)</t>
  </si>
  <si>
    <t>Réponse simple à notation minorée 2 (oui/non/na)</t>
  </si>
  <si>
    <t>RépSimple2</t>
  </si>
  <si>
    <t>Réponse simple inversée (oui/non/na et notation inversée)</t>
  </si>
  <si>
    <t>RépFréquence</t>
  </si>
  <si>
    <t>Réponse fréquence</t>
  </si>
  <si>
    <t>Suivi semestriel</t>
  </si>
  <si>
    <t>Suivi annuel</t>
  </si>
  <si>
    <t>Synthèse</t>
  </si>
  <si>
    <t>choix : CHU, CH, ESPIC, clinique privée, MAS, FAM, EHPAD, HAD, Centre de dialyse …</t>
  </si>
  <si>
    <t>Synthèse de vos résultats</t>
  </si>
  <si>
    <t>Droit public</t>
  </si>
  <si>
    <t>Droit privé</t>
  </si>
  <si>
    <t>Statut juridique du GCS</t>
  </si>
  <si>
    <t>Un état des lieux et une cartographie détaillée des activités pharmaceutiques sont réalisés pour chaque établissement partie de la coopération</t>
  </si>
  <si>
    <t>Une cartographie des systèmes d'information des PUI a été établie (GEF, DPI, traçabilité des MDS, traçabilité des DMI,…)</t>
  </si>
  <si>
    <t xml:space="preserve">Une analyse des forces et faiblesses de son organisation est réalisée pour chaque partie au vu des caractéristiques de ses activités et de ses perspectives d'évolution (activité, diversité de l'offre, démographie des personnels, situation financière,…) </t>
  </si>
  <si>
    <t>Une matrice opportunités/menaces de son environnement est réalisée pour chaque partie</t>
  </si>
  <si>
    <t>Le recueil et le traitement des données d'activité pour conduire l'étude d'opportunité sont effectués de façon fiable et homogène entre les parties</t>
  </si>
  <si>
    <t>L'impact des éventuelles évolutions d'activité dans les différentes strucures parties a été pris en compte et analysé</t>
  </si>
  <si>
    <t>L'impact de la coopération sur les ressources humaines a été analysé (mobilité, adéquation compétence/poste, déplacements inter-sites, besoins en formation…)</t>
  </si>
  <si>
    <t>Les coûts de fonctionnement ont-ils été analysés ?</t>
  </si>
  <si>
    <t xml:space="preserve">Une analyse des risques liés au projet est conduite pour chaque établissement partie à la coopération sur les plans : organisationnel, fonctionnel,  technique, ressouces humaines... </t>
  </si>
  <si>
    <t>Les résultats de l'étude d'opportunité ont fait l'objet d'une présentation en comité de pilotage stratégique du projet de coopération</t>
  </si>
  <si>
    <t>Une note de cadrage du projet de coopération a été formalisée</t>
  </si>
  <si>
    <t>Cette note de cadrage a fait l'objet d'une concertation large au sein des établissements et entre les parties de la coopération</t>
  </si>
  <si>
    <t>Cette note de cadrage est validée par le comité de pilotage stratégique</t>
  </si>
  <si>
    <t>Cette note de cadrage a fait l'objet d'une validation par les instances représentatives des parties (Conseil de surveillance, CME, commision de coordination gériatrique si EHPAD membres,…)</t>
  </si>
  <si>
    <t xml:space="preserve">Un rencement des attentes du personnel de la pharmacie de chaque PUI par rapport au projet de coopération (pharmaciens, cadres, préparateurs, personnel administratif, magasiniers…) a été réalisé </t>
  </si>
  <si>
    <t>Les besoins en accompagnement de la mise en œuvre du projet sont identifiés</t>
  </si>
  <si>
    <t xml:space="preserve">Les besoins en personnel qualifié ont-ils fait l'objet d'un recensement ? </t>
  </si>
  <si>
    <t>Les besoins en formation du personnel pharmaceutique sont identifiés</t>
  </si>
  <si>
    <t xml:space="preserve">Les impacts attendus (qualitatifs et quantitatifs) sont clairement définis </t>
  </si>
  <si>
    <t>Les indicateurs d’évaluation de l’atteinte des objectifs du projet sont définis</t>
  </si>
  <si>
    <t xml:space="preserve">Le comité de pilotage stratégique est désigné </t>
  </si>
  <si>
    <t>La composition du comité de pilotage a fait l'objet d'une concertation entre les établissements membres de la coopération</t>
  </si>
  <si>
    <t xml:space="preserve">La mise en place du comité de pilotage a fait l'objet d'une communication au sein des instances représentatives de chaque établissement </t>
  </si>
  <si>
    <t xml:space="preserve">Le comité opérationnel (groupe projet coopération PUI) en charge de l'accompagnement et de la mise en œuvre de la coopération est mis en place </t>
  </si>
  <si>
    <t>Les groupes thématiques pour les activités pharmaceutiques transversales faisant l'objet de la coopération ont été mis en place</t>
  </si>
  <si>
    <t>Dans le cas d'un GCS, l'administrateur du GCS est désigné</t>
  </si>
  <si>
    <t>Dans le cas d'un GCS, l'assemblée générale est réunie</t>
  </si>
  <si>
    <t xml:space="preserve">La convention constitutive est rédigée </t>
  </si>
  <si>
    <t>La convention constitutive est approuvée</t>
  </si>
  <si>
    <t xml:space="preserve">Le règlement intérieur est rédigé </t>
  </si>
  <si>
    <t>Le règlement intérieur est validé par les instances représentatives de chacun des établissements membres</t>
  </si>
  <si>
    <t>Les rôles des instances de gouvernance sont définis dans des documents supports de formes juridiques (convention de coopération GHT, convention constitutive et règlement intérieur pour les GCS,…)</t>
  </si>
  <si>
    <t>La fréquence des réunions des instances de gouvernance est définie dans des documents supports de formes juridiques (convention constitutive, règlement intérieur,…)</t>
  </si>
  <si>
    <t xml:space="preserve">L'ARS est associée à l'élaboration du projet de coopération </t>
  </si>
  <si>
    <t>Les objectifs stratégiques de la coopération et les enjeux sont définis</t>
  </si>
  <si>
    <t>Les déclinaisons des objectifs stratégiques de la coopération pour chaque établissement membre sont définies</t>
  </si>
  <si>
    <t xml:space="preserve">Les objectifs stratégiques de la coopération sont partagés entre les membres </t>
  </si>
  <si>
    <t>Le périmètre et les besoins de la coopération sont définis de façon détaillée</t>
  </si>
  <si>
    <t>Un projet pharmaceutique partagé du territoire est élaboré</t>
  </si>
  <si>
    <t>Les objectifs stratégiques sont déclinés dans le projet pharmaceutique partagé du territoire</t>
  </si>
  <si>
    <t xml:space="preserve">Le projet pharmaceutique partagé a été construit avec l'ensemble des établissements membres de la coopération </t>
  </si>
  <si>
    <t xml:space="preserve">Les objectifs stratégiques prennent en compte la gradation des activités pharmaceutiques transversales à l'échelle du territoire ou de la région selon le périmère couvert par la coopération (GHT, inter-GHT, régional) </t>
  </si>
  <si>
    <t>le projet pharmaceutique partagé tient compte des coopérations antérieures en PUI</t>
  </si>
  <si>
    <t xml:space="preserve">L'impact sur les autorisations de la (des) PUI est analysé </t>
  </si>
  <si>
    <t xml:space="preserve">Un chef de projet dont le rôle est de coordonner les actions ente chacun des établissements parties est identifié </t>
  </si>
  <si>
    <t>Le chef de projet dispose d'un temps dédié à la conduite du projet de coopération</t>
  </si>
  <si>
    <t>Les responsabilités du chef de projet sont formalisées par une lettre de mission</t>
  </si>
  <si>
    <t>Les direction des établissements et les président de CME sont impliqués dans le projet</t>
  </si>
  <si>
    <t>Un business plan détaillé du projet de coopération, pour anticiper au mieux les coûts d’exploitation du projet est défini</t>
  </si>
  <si>
    <t>Les implications juridiques, financières et fiscales que génère la coopération sont étudiées</t>
  </si>
  <si>
    <t>Les principaux risques potentiels liés au projet de coopération sont identifiés</t>
  </si>
  <si>
    <t>Un calendrier des étapes et des jalons du projet de coopération est arrêté</t>
  </si>
  <si>
    <t>Un binôme (Directeur/Pharmacien) porteurs du projet est désigné dans chaque établissement membre quand une PUI existe (Pour les établissements non dotés d'une PUI, le directeur de la structure ou toute personne désignée par lui)</t>
  </si>
  <si>
    <t xml:space="preserve">Les ressources pharmaceutiques dédiées au pilotage du projet sont définies pour chaque activité transversale </t>
  </si>
  <si>
    <t>Les indicateurs de pilotage partagés et ciblés (qualitatifs et quantitatifs) sont définis par le comité de pilotage stratégique</t>
  </si>
  <si>
    <t>Un tableau de bord de pilotage avec ces indicateurs est mis en place</t>
  </si>
  <si>
    <t>L'évolution des indicateurs de pilotage et leurs trajectoires font l'objet d'une analyse systématiques lors des réunions du comité de pilotage stratégique et/ou du comité opérationnel</t>
  </si>
  <si>
    <t>Un bilan annuel des actions mises en oeuvre est produit</t>
  </si>
  <si>
    <t xml:space="preserve">Ce bilan annuel est communiqué aux instances représentatives de chaque établissement membre </t>
  </si>
  <si>
    <t>Les impacts organisationnels de la coopération pour l'ensemble des établissements membres ont-ils étudiés ?</t>
  </si>
  <si>
    <t>Un travail d'harmonisation des procédures entre les établissements membres est engagée ?</t>
  </si>
  <si>
    <t>Un système documentaire commun est partagé entre les membres</t>
  </si>
  <si>
    <t xml:space="preserve">Une réflexion sur l'harmonisation des pratiques professionnelles entre les établissements membres est engagée (protocoles de prise en charge thérapeutique, livret thérapeutique "médicament et des dispositifs médicaux", recommandations des COMEDIMS ou instance équivalente…) </t>
  </si>
  <si>
    <t>Une évaluation de la capacité des systèmes d'information à faciliter les échanges d'information entre les membres a-t-elle été réalisée ?</t>
  </si>
  <si>
    <t>La sécurisation des échanges d'information impliquant des données patients et/ou résidents est étudiée</t>
  </si>
  <si>
    <t>Les règles d'hébergement des données relatifs aux données patients et/ou résidents des membres sont étudiées</t>
  </si>
  <si>
    <t>Une analyse des impacts humains de la coopération a-t-elle été réalisée ? (mobilité, polyvalence du personnel, spécialisation, besoins en formation…)</t>
  </si>
  <si>
    <t>Une analyse des impacts juridiques sur les ressources humaines a-t-elle été réalisée (statut/convention collective, transfert/mise à disposition,…)a-t-elle été réalisée ?</t>
  </si>
  <si>
    <t>Une analyse des impacts sur les pratiques professionnelles a-t-elle été réalisée (formation commune, échanges de pratiques, ...) ?</t>
  </si>
  <si>
    <t>Une analyse des conséquences sur les conditions de travail  a-t-elle été réalisée ?</t>
  </si>
  <si>
    <t xml:space="preserve">Les capacités d'autofinancement des membres sont déterminées </t>
  </si>
  <si>
    <t>Un plan d'investissement est établi en concertation avec les établissements membres</t>
  </si>
  <si>
    <t>Un bilan financier annuel est réalisé systématiquement lors des réunions du comité de pilotage stratégique</t>
  </si>
  <si>
    <t>Les objectifs opérationnels de la coopération sont définis</t>
  </si>
  <si>
    <t>Les obligations des établissements membres de la coopération sont précisées</t>
  </si>
  <si>
    <t>Les modalités de mise en œuvre sont-elles définies ?</t>
  </si>
  <si>
    <t>Les moyens humains y compris l'accompagnement dans les transferts inter-établissements sont-ils précisés ?</t>
  </si>
  <si>
    <t>Les moyens informationnels permettant les échanges entre les différentes structures sont-ils précisés ?</t>
  </si>
  <si>
    <t>Les moyens matériels sont-ils précisés ? (équipements, investissements…)</t>
  </si>
  <si>
    <t>Les moyens techniques ou technologies, notamment informatiques sont-ils précisés ?</t>
  </si>
  <si>
    <t>Les moyens logistiques sont-ils précisés ?</t>
  </si>
  <si>
    <t>L'impact sur les locaux de la (des) PUI (s) est évalué</t>
  </si>
  <si>
    <t xml:space="preserve">Un appui externe est prévu le cas échéant </t>
  </si>
  <si>
    <t>Une feuille de route opérationnelle du projet est élaborée</t>
  </si>
  <si>
    <t>Cette feuille de route a fait l'objet d'une concertation avec les instances représentatives de chaque établissement membre</t>
  </si>
  <si>
    <t>Cette feuille de route est validée par le comité de pilotage stratégique</t>
  </si>
  <si>
    <t xml:space="preserve">Les modalités d'évaluation de la coopération sont précisées </t>
  </si>
  <si>
    <t xml:space="preserve">Les indicateurs de mesure d'atteinte des résultats (intermédiaires et finaux) quantitatifs et qualitatifs sont définis </t>
  </si>
  <si>
    <t xml:space="preserve">Une cartographie détaillée des SI des établissements parties à la coopération est disponible </t>
  </si>
  <si>
    <t>Le projet pharmaceutique partagé comprend l'intégration des système d'information des PUI selon le prérimètre de la coopération (ou sysème unique de gestion des PUI)</t>
  </si>
  <si>
    <t xml:space="preserve">La construction de ce schéma directeur a été réalisé en associant l'ensemble des établissements parties à la coopération </t>
  </si>
  <si>
    <t>Le schéma directeur des SI de la coopération est validé par le comité de pilotage stratégique de la coopération</t>
  </si>
  <si>
    <t>Les ressources nécessaires en compétences SI sont analysées</t>
  </si>
  <si>
    <t>les ressources nécessaires en compétences métiers sont analysées</t>
  </si>
  <si>
    <t xml:space="preserve">Une feuille de route opérationnelle pour la convergence des SI est établie </t>
  </si>
  <si>
    <t>Achat/gestion</t>
  </si>
  <si>
    <t>Approvisionnement/détention</t>
  </si>
  <si>
    <t xml:space="preserve">Dispensation des médicaments </t>
  </si>
  <si>
    <t>Rétrocession de médicaments</t>
  </si>
  <si>
    <t>Délivrance/dispensation des dispositifs médicaux stériles (DMS)</t>
  </si>
  <si>
    <t>Traçabilité des dispositifs médicaux implantables (DMI)</t>
  </si>
  <si>
    <t>Pharmacotechnie : préparation centralisée des chimiothérapies anticancéreuses</t>
  </si>
  <si>
    <t>Pharmacotechnie : préparations magistrales et hospitalières stériles ou non</t>
  </si>
  <si>
    <t>Stérilisation des dispositifs médicaux restérilisables.</t>
  </si>
  <si>
    <t>Une standardisation des échanges entre les PUI et les logiciels d’aide à la prescription (standard préconisé PHAST/PN13) est prise en compte dans le projet SI de la coopération.</t>
  </si>
  <si>
    <t>Les demandes d’approvisionnement</t>
  </si>
  <si>
    <t>Les commandes, réceptions, liquidations</t>
  </si>
  <si>
    <t>Le référentiel produit (intégration de la CIOsp – CIOdm)</t>
  </si>
  <si>
    <t>Les sorties de stock</t>
  </si>
  <si>
    <t>La gestion du circuit et de la traçabilité des DMI (dispositifs médicaux implantables) : Inteface GEF PUI et SI de gestion des blocs opératoires, secteur interventionnel,..</t>
  </si>
  <si>
    <t>Les amortissements</t>
  </si>
  <si>
    <t>Un plan de communication commun sur le projet coopération est élaboré</t>
  </si>
  <si>
    <t>Le plan de communication est élaboré en concertation avec tous les membres de la coopération</t>
  </si>
  <si>
    <t>Le plan de communication commun est validé par le comité de pilotage stratégique</t>
  </si>
  <si>
    <t xml:space="preserve">Les enjeux de la coopération </t>
  </si>
  <si>
    <t>Les orientations du projet pharmaceutique partagé</t>
  </si>
  <si>
    <t>Les impacts sur la qualité de la prise en charge des patients et/ou des résidents</t>
  </si>
  <si>
    <t>Les impacts organisationnels induits par la coopération</t>
  </si>
  <si>
    <t>Les impacts sur les ressources humaines induits par la coopération</t>
  </si>
  <si>
    <t>Les impacts sur les conditions de travail du personnel pharmaceutiques induits par la coopération</t>
  </si>
  <si>
    <t>Le calendrier du projet</t>
  </si>
  <si>
    <t>L'état d'avancement de la feuille de route opérationnelle</t>
  </si>
  <si>
    <t>Des relais de proximité pour la communication sur le projet de coopération dans les établissements membres sont désignés</t>
  </si>
  <si>
    <t xml:space="preserve">Le projet de coopération a fait l'objet d'une présentation/information auprès des professionnels de santé des établissements membres  </t>
  </si>
  <si>
    <t>Une diffusion par les moyens de communication disponibles au sein des établissements membres est prévue</t>
  </si>
  <si>
    <t>Etude d'opprtunité</t>
  </si>
  <si>
    <t>Analyse des attentes et des besoins</t>
  </si>
  <si>
    <t>Gouvernance du projet SI</t>
  </si>
  <si>
    <t>Volet Systèmes d'Information (SI)</t>
  </si>
  <si>
    <t>ZoneSaisie3</t>
  </si>
  <si>
    <t>ZoneSaisie4</t>
  </si>
  <si>
    <t>Communication</t>
  </si>
  <si>
    <t>En partie</t>
  </si>
  <si>
    <t xml:space="preserve">A - Présentation de l'outil autodiag relatif à la conduite et au suivi du projet de coopération territoriale en PUI </t>
  </si>
  <si>
    <t>Volet Stratégique</t>
  </si>
  <si>
    <t>Volet Opérationnel + SI</t>
  </si>
  <si>
    <t>Elaboration du Diagnostic</t>
  </si>
  <si>
    <t xml:space="preserve">A l’instar d’autres coopérations, une démarche rigoureuse en mode gestion de projet est indispensable pour conduire un projet de coopération territoriale en PUI. Ce dernier présente un niveau de criticité et de complexité particulièrement élevé comme peuvent en témoigner les résultats de l’étude d’impact des GCS PUI menée par l’ANAP (Cf. guide des coopérations territoriales en PUI). A ce titre, l’ANAP a conçu un outil de conduite et de suivi de la maturité du projet en prenant en compte les spécificités de ce domaine avec quatre thèmes principaux : 
- Elaboration du diagnostic ; 
- Volet stratégique ; 
- Volet opérationnel avec un focus particulier sur les systèmes d’information ;
- Communication sur le projet.
</t>
  </si>
  <si>
    <t>Volet Opérationnel du projet</t>
  </si>
  <si>
    <t>Volet Stratégique du projet</t>
  </si>
  <si>
    <t>Diagnostic - Phase de cadrage</t>
  </si>
  <si>
    <t>Gouvernance du projet</t>
  </si>
  <si>
    <t>Définition des objectifs stratégiques</t>
  </si>
  <si>
    <t xml:space="preserve">Pilotage du projet </t>
  </si>
  <si>
    <t>Analyse des impacts organisationnels</t>
  </si>
  <si>
    <t xml:space="preserve">Analyse des impacts humains </t>
  </si>
  <si>
    <t xml:space="preserve">Evaluation des impacts financiers </t>
  </si>
  <si>
    <t>Critères fonctionnels</t>
  </si>
  <si>
    <t xml:space="preserve">Elaboration du cahier des charges fonctionnel </t>
  </si>
  <si>
    <t>Outil Auto-Diag "Conduite de projet de coopération territoriale en PUI"</t>
  </si>
  <si>
    <t>Niveau de maturité du projet</t>
  </si>
  <si>
    <t>Cartographie de la conduite de projet de coopération territoriale en PUI</t>
  </si>
  <si>
    <t>L'outil Auto-Diag "conduite et suvi d'un projet de coopération territoriale en PUI" vise un double objectif : 
- d'une part permettre de bâtir la méthodologie de conduite du projet en tenant compte des spécificités du domaine des PUI ;
- d'autre part assurer le suivi de la mise en oeuvre opérationnelle et évaluer son niveau d'avancement opérationnel.  
L'utilisation de l'outil doit privilégier une démarche collective et pluridsciplinaire impliquant l'ensemble des acteurs concernés par le pilotage du projet.  Il peut être utilisé dans le cadre des réunions du comité de pilotage stratégique du projet et/ou le comité opérationnel selon la gouvernance définie par les établissements parties de la coopération.</t>
  </si>
  <si>
    <t>Type d'établissements parties de la coopération (GHT ou GCS)</t>
  </si>
  <si>
    <t>Identifiez votre coopération</t>
  </si>
  <si>
    <t>Dénomination de votre coopération (GHT, GCS)</t>
  </si>
  <si>
    <t>Nombre de PUI de la coopération</t>
  </si>
  <si>
    <t>Conduite de projet</t>
  </si>
  <si>
    <t>Communication relative au projet de coopération</t>
  </si>
  <si>
    <t>Volet Communication</t>
  </si>
  <si>
    <t xml:space="preserve">Remplir le fichier Excel permet de disposer instantanément des synthèses.
Pour chacune des questions de l'outil, l'utilisateur choisit sa réponse parmi les réponses proposées dans le menu déroulant : 
- Oui
- En partie
- Non
- NA : Non Applicable 
Les réponses « En partie » sont cotées pour moitié du score des réponses "Oui". 
La réponse "NA" a le même effet qu'une non-réponse (cellule vide), le critère est exclu du calcul du score et de la synthèse. Les réponses "NA" doivent donc être strictement limitées et justifiées.
Les réponses peuvent être explicitées par un commentaire le cas échéant.
Certains items font l'objet de précisions pratiques permettant une aide au remplissage du questionnaire le cas échéant. </t>
  </si>
  <si>
    <t>L'ANAP vous remercie par avance de transmettre vos remarques et vos suggestions à l'adresse suivante afin de permettre de faire évoluer l'outil grâce à vos retours d'expérience :</t>
  </si>
  <si>
    <r>
      <t xml:space="preserve">L'outil se présente sous forme d'un questionnaire répartis en 4 onglets qui se déclinés en 5 axes principaux :
- </t>
    </r>
    <r>
      <rPr>
        <b/>
        <sz val="11"/>
        <rFont val="Arial"/>
        <family val="2"/>
      </rPr>
      <t xml:space="preserve">Diagnostic - phase de cadrage : </t>
    </r>
    <r>
      <rPr>
        <sz val="11"/>
        <rFont val="Arial"/>
        <family val="2"/>
      </rPr>
      <t>état des lieux, étude d’opportunité, recensement des besoins et analyse des besoins.</t>
    </r>
    <r>
      <rPr>
        <b/>
        <sz val="11"/>
        <rFont val="Arial"/>
        <family val="2"/>
      </rPr>
      <t xml:space="preserve">
- Volet stratégique : </t>
    </r>
    <r>
      <rPr>
        <sz val="11"/>
        <rFont val="Arial"/>
        <family val="2"/>
      </rPr>
      <t>définition des objectifs stratégiques en articulation avec le projet pharmaceutique territorial qui est intégré au projet médical partagé, gouvernance, comitologie, pilotage,…</t>
    </r>
    <r>
      <rPr>
        <b/>
        <sz val="11"/>
        <rFont val="Arial"/>
        <family val="2"/>
      </rPr>
      <t xml:space="preserve">
- Volet opérationnel : </t>
    </r>
    <r>
      <rPr>
        <sz val="11"/>
        <rFont val="Arial"/>
        <family val="2"/>
      </rPr>
      <t>définition des objectifs opérationnels, feuille de route, fiches actions, pilotes des actions, calendrier, gestion des risques liés au projet, indicateurs opérationnels de suivi...</t>
    </r>
    <r>
      <rPr>
        <b/>
        <sz val="11"/>
        <rFont val="Arial"/>
        <family val="2"/>
      </rPr>
      <t xml:space="preserve">
- Volet Systèmes d’information (SI) : </t>
    </r>
    <r>
      <rPr>
        <sz val="11"/>
        <rFont val="Arial"/>
        <family val="2"/>
      </rPr>
      <t>élaboration de la cartographie des SI des membres, gouvernance, interopérabilité des SI métiers des PUI, fonctionnalités principales requises...</t>
    </r>
    <r>
      <rPr>
        <b/>
        <sz val="11"/>
        <rFont val="Arial"/>
        <family val="2"/>
      </rPr>
      <t xml:space="preserve">
- Volet Communication
</t>
    </r>
    <r>
      <rPr>
        <sz val="11"/>
        <rFont val="Arial"/>
        <family val="2"/>
      </rPr>
      <t xml:space="preserve">La réponse au questionnaire permet de consolider automatiquement </t>
    </r>
    <r>
      <rPr>
        <b/>
        <sz val="11"/>
        <rFont val="Arial"/>
        <family val="2"/>
      </rPr>
      <t>deux synthèses</t>
    </r>
    <r>
      <rPr>
        <sz val="11"/>
        <rFont val="Arial"/>
        <family val="2"/>
      </rPr>
      <t xml:space="preserve"> sous forme de scores et de graphes (schéma des sous-thèmes et radar des axes). Elles objectivent les points forts et les points critiques du projet de coopération en PUI.
Les résultats obtenus permettent </t>
    </r>
    <r>
      <rPr>
        <b/>
        <sz val="11"/>
        <rFont val="Arial"/>
        <family val="2"/>
      </rPr>
      <t>d'identifier les axes prioritaires à renforcer dans la conduite du projet et d'évaluer le niveau d'avancement dans la mise en oeuvre de la coopération.</t>
    </r>
  </si>
  <si>
    <t>Cartographie détaillée des points forts et points critiques du projet</t>
  </si>
  <si>
    <t>% de maîtrise</t>
  </si>
  <si>
    <t>Nombre de critères</t>
  </si>
  <si>
    <t xml:space="preserve">Nombre de lits/places desservis par la coopération </t>
  </si>
  <si>
    <t>Précisions</t>
  </si>
  <si>
    <t>Organisation et fonctionnement de chaque établissement
Cartographie des activités pharmaceutiques,
Cartographie des flux inter-sites
Connaissance précise du contexte, actions déjà menées et coopérations en cours</t>
  </si>
  <si>
    <t>Ex : prestation d'accompagnement externe, expertise juridique, interopérabilité des systèmes d'information…</t>
  </si>
  <si>
    <t xml:space="preserve">Impact sur la qualité de la prise en charge, amélioration des conditions de travail, développement de la pharmacie clinique, maîtrise des coûts des  médicaments et produits de santé, économies de stocks,... </t>
  </si>
  <si>
    <t>Ex : taux d’analyses pharmaceutiques réalisées pour les patients et/ou résidents, nombre de lits en dispensation nominative, nombre d’unités de soins desservies directement par les préparateurs, indicateurs des CBU/rapports d'étape annuels…</t>
  </si>
  <si>
    <t xml:space="preserve">Le comité de pilotage est chargé de l’aspect stratégique du projet. Il a la responsabilité de l'orientation et la validation des travaux relatifs au projet. </t>
  </si>
  <si>
    <t>Envisager des instances et un fonctionnement de la gouvernance trouvant le juste équilibre entre représentativité et efficacité selon le contexte territorial. La comitologie permet de structurer le projet de coopération mais elle n'est pas un objectif en soi.</t>
  </si>
  <si>
    <t xml:space="preserve">Le comité de pilotage est composé a minima du directeur, du président de CME, d’un ou plusieurs membres du groupe projet et de représentants du personnel ou du service concerné (chef de service, cadre de santé, responsable de pôle, par exemple). </t>
  </si>
  <si>
    <t>Le comité opérationnel a vocation de permettre une vision globale du projet, de valider les orientations opérationnelles et d'être le relais du comité de pilotage stratégique pour la phase d’accompagnement. Il regroupe les personnes impliquées directement dans la mise en œuvre de la coopération. 
NB : Le comité de pilotage stratégique et le comité opérationnel peuvent n’être qu’une seule et même entité dans le cadre d’un projet de taille moyenne.</t>
  </si>
  <si>
    <t>Les objectifs de la coopération peuvent être multiples :
Rechercher la complémentarité entre structures ;
Atteindre un seuil critique pour la faisabilité d'un projet : en termes financiers et / ou techniques (partage d'équipements lourds ou innovants, SI...)
Optimiser la qualité de la prise en charge et du service rendu (sécurisation du circuit du médicament, développement de la pharmacie clinique, mise en place de la dispensation nominative, ...)
Amélioration des conditions de travail (mutualisation des gardes et astreintes,...)
Maîtriser les coûts (coûts de production, coûts des stocks des médicaments et produits de santé…)</t>
  </si>
  <si>
    <t>A titre d'exemple : établissements de santé de Midi-Pyrénées; trois niveaux d'activités pharmaceutiques ont été définis;
Niveau 1 : Activités de proximité ; 
pharmacie clinique, délivrance nominative, rétrocession
Niveau 2 : niveau GHT, mutualisation d’activité de production
- Chimiothérapie anticancéreuse
- Doses unitaires
- Stérilisation
- Approvisionnement d’autres PUI, gestion des stocks
Niveau 3 : activités relevant du niveau régional ;
critères : besoins non couverts par les établissements, améliorer la qualité et sécurité des soins, activité faible sur la région, activité nécessitant des moyens (matériels lourds : processus de fabrication/contrôles analytiques, humains : équipe pharmaceutique dédiée et formée)
- Achats
- Pharmacotechnie hors cancéro
- Contrôles analytiques de production
- Matériovigilance…</t>
  </si>
  <si>
    <t>Le projet pharmaceutique partagé est intégré au projet médical partagé (PMP) du territoire.</t>
  </si>
  <si>
    <t>en collaboration avec les référents de la thématique en ARS</t>
  </si>
  <si>
    <t>Il est essentiel de disposer de relais de proximité dans les établissements membres pour faire le lien avec les instances de gouvernance de la coopération</t>
  </si>
  <si>
    <t>Les responsables transversaux des activités pharmaceutiques mutualisées sont désignés dans chaque établissement membre</t>
  </si>
  <si>
    <t>Indicateurs activités, financiers, RH, qualité de la prestation pharmaceutique, qualité de la prise en charge…</t>
  </si>
  <si>
    <t>Exemple : Espace internet commun pour faciliter le partage des procédures, des protocoles thérapeutiques ou protocoles de soins, ou tout autre document commun</t>
  </si>
  <si>
    <t xml:space="preserve">La feuille de route du projet décline le projet pharmaceutique partagé de façon opérationnelle en un plan d'actions détaillé.  Des fiches actions sont élaborées pour faciliter la conduite et le suivi du projet de coopération identifiant des objectifs qualitatifs et quantitatifs, les pilotes des actions, le calendrier, les actions prioritaires à mener et les indicateurs opérationnels de suivi. Ces fiches décrivent la méthodologie de la conduite du projet et les différentes étapes de réalisation, ainsi que les moyens humains et matériels requis. </t>
  </si>
  <si>
    <t>Dans un projet de coopération, la communication sur le projet est souvent négligée, alors qu’elle participe directement à la réussite de l’entreprise. Il est donc indispensable de communiquer sur le projet dès sa conception et jusqu’à sa mise en œuvre et son évaluation.</t>
  </si>
  <si>
    <t>ex : pharmaciens, cadres de santé, bureaux de pôle,…</t>
  </si>
  <si>
    <t>La mise en œuvre des interfaces entre les logiciels régissant le circuit du médicament font l'objet d'une démarche assurance qualité et de maîtrise des risques</t>
  </si>
  <si>
    <t>Le schéma directeur des SI de la coopération est défini</t>
  </si>
  <si>
    <t>Un groupe thématique issu du comité de pilotage stratégique dédié au projet d'informatisation est mis en place</t>
  </si>
  <si>
    <t>Cette feuille de route opérationnelle SI est validée par le comité de pilotage stratégique</t>
  </si>
  <si>
    <t>Le projet de convergence des systèmes d'information des établissements parties de la coopération intègre également les principaux domaines d’activité des PUI suivants (Questions L05 à L13) :</t>
  </si>
  <si>
    <t>Les interfaces entres les différents SI de la coopération (logiciels de dispensation de (ou des) PUI, DPI des établissements membres) permettront l'intégration ou l'export de différents flux d'information, notamment : le livret thérapeutique, l’export des prescriptions médicamenteuses validées par la pharmacie ou non validées vers le logiciel PUI,  l’import des ordonnances validées, l’export des médicaments administrés.</t>
  </si>
  <si>
    <t>Ex : 
- Site Intranet et Internet
- Diffusion de supports dédiés 
- Implication des services de communication des établissements le cas échéant</t>
  </si>
  <si>
    <t>La définition du périmètre précis de la coopération impacte profondément le projet d’informatisation commun de la coopération.
Les grandes fonctions à informatiser concernent en premier lieu le circuit du médicament et les fonctions associées :
- prescription médicamenteuse (préférentiellement dans le DPI) ;
- analyse pharmaceutique de la prescription ;
- préparation et dispensation ;
- administration du médicament (préférentiellement dans le DPI).</t>
  </si>
  <si>
    <t>Des actions préventives sont proposées pour anticiper les risques prévisibles du projet</t>
  </si>
  <si>
    <t>Une réflexion sur un système assurance qualité commun entre les PUI des établissements membres est engagée</t>
  </si>
  <si>
    <t>L'impact de la coopération sur les missions transversales a été analysé : management de la qualité de la prise en charge médicamenteuse, qualité des soins, gestion des risques, vigilances sanitaires a été analysé</t>
  </si>
  <si>
    <t>Un business plan détaillé du projet de coopération est établi afin de définir les coûts d’exploitation</t>
  </si>
  <si>
    <t>Un plan d'amortissement des équipements partagés entre les établissements membres est élaboré</t>
  </si>
  <si>
    <t>La convergence des SI métiers des PUI et des DPI des établissements membres est réalisée en mode projet en associant l'ensemble des établissments membres (référent SI/référent métier)</t>
  </si>
  <si>
    <t>Une analyse des gains attendus par la convergence des SI des établissements membres est réalisée</t>
  </si>
  <si>
    <t>La fonction prescription est intégrée au DPI commun le cas échéant</t>
  </si>
  <si>
    <t>La fonction Administration est intégrée au DPI commun le cas échéant</t>
  </si>
  <si>
    <t>Le projet de SI convergent permet de distinguer la gestion du stock des médicaments et produits de santé et la prescription</t>
  </si>
  <si>
    <t>Les interfaces suivantes entre les différents SI métiers sont planifiées (Questions de N°16 à N°21) :</t>
  </si>
  <si>
    <t>Le plan de communication du projet de coopération comprend (Questions M05 à M12) :</t>
  </si>
  <si>
    <t xml:space="preserve">Dans le cadre d’un projet de taille importante, ces groupes se réunissent autour d’une thématique particulière et réunissent les professionnels concernés.
A titre d'exemple (REX) :
Groupe 1 : Approvisionnement : achat, localisation des stocks, délivrance
Groupe 2 : Circuit du médicament (dispensation et analyse pharmaceutique) 
Groupe 3 : Prestation pharmaceutique et permanence des soins
Groupe 4 :  Systèmes d'information, informatisaiton du circuit du médicament
Groupe 5 :  Les activités de production (stérilisation, préparations magistrales et hospitalières, chimiothérapies...) 
Groupe X : ...
</t>
  </si>
  <si>
    <t>Les orientations du PMP sont prises en compte : évolution des activités médicales, filièrs de soins, développement du virage ambulatoire (chirurgie ambulatoire, médecine ambulatoire), association de structures médico-sociales, développement de l'HAD,…</t>
  </si>
  <si>
    <t>L'impact de la coopération sur l'évolution des pratiques professionnelles est évalué</t>
  </si>
  <si>
    <t>L'impact de la coopération sur le développement professionnel (évolution des carrières) est pris en compte</t>
  </si>
  <si>
    <t>L'impact sur la mobilité du personnel de la (des) PUI est évalué</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</si>
</sst>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40C]d\ mmmm\ yyyy;@"/>
    <numFmt numFmtId="165" formatCode="dd/mm/yy;@"/>
    <numFmt numFmtId="166" formatCode="_(* #,##0.00_);_(* \(#,##0.00\);_(* &quot;-&quot;??_);_(@_)"/>
  </numFmts>
  <fonts count="116">
    <font>
      <sz val="8"/>
      <name val="Arial"/>
    </font>
    <font>
      <sz val="11"/>
      <color theme="1"/>
      <name val="Calibri"/>
      <family val="2"/>
      <scheme val="minor"/>
    </font>
    <font>
      <sz val="8"/>
      <name val="Arial"/>
      <family val="2"/>
    </font>
    <font>
      <b/>
      <sz val="8"/>
      <name val="Arial"/>
      <family val="2"/>
    </font>
    <font>
      <b/>
      <sz val="12"/>
      <name val="Arial Narrow"/>
      <family val="2"/>
    </font>
    <font>
      <b/>
      <sz val="16"/>
      <name val="Arial Narrow"/>
      <family val="2"/>
    </font>
    <font>
      <sz val="10"/>
      <name val="Tahoma"/>
      <family val="2"/>
    </font>
    <font>
      <b/>
      <sz val="10"/>
      <name val="Tahoma"/>
      <family val="2"/>
    </font>
    <font>
      <b/>
      <sz val="9"/>
      <color indexed="62"/>
      <name val="Tahoma"/>
      <family val="2"/>
    </font>
    <font>
      <sz val="16"/>
      <name val="Arial Narrow"/>
      <family val="2"/>
    </font>
    <font>
      <sz val="8"/>
      <name val="Arial"/>
      <family val="2"/>
    </font>
    <font>
      <sz val="14"/>
      <color indexed="62"/>
      <name val="Arial Narrow"/>
      <family val="2"/>
    </font>
    <font>
      <sz val="12"/>
      <name val="Arial"/>
      <family val="2"/>
    </font>
    <font>
      <sz val="10"/>
      <name val="Tahoma"/>
      <family val="2"/>
    </font>
    <font>
      <sz val="60"/>
      <name val="Matisse ITC"/>
      <family val="5"/>
    </font>
    <font>
      <b/>
      <sz val="36"/>
      <name val="Tahoma"/>
      <family val="2"/>
    </font>
    <font>
      <b/>
      <sz val="36"/>
      <color indexed="62"/>
      <name val="Tahoma"/>
      <family val="2"/>
    </font>
    <font>
      <b/>
      <sz val="24"/>
      <color indexed="62"/>
      <name val="Tahoma"/>
      <family val="2"/>
    </font>
    <font>
      <sz val="10"/>
      <name val="Arial"/>
      <family val="2"/>
    </font>
    <font>
      <sz val="10"/>
      <color indexed="62"/>
      <name val="Arial"/>
      <family val="2"/>
    </font>
    <font>
      <sz val="10"/>
      <color indexed="12"/>
      <name val="Arial"/>
      <family val="2"/>
    </font>
    <font>
      <b/>
      <u/>
      <sz val="10"/>
      <color indexed="62"/>
      <name val="Arial"/>
      <family val="2"/>
    </font>
    <font>
      <sz val="8"/>
      <color indexed="22"/>
      <name val="Arial"/>
      <family val="2"/>
    </font>
    <font>
      <sz val="8"/>
      <color indexed="22"/>
      <name val="Arial"/>
      <family val="2"/>
    </font>
    <font>
      <b/>
      <sz val="16"/>
      <color indexed="22"/>
      <name val="Arial Narrow"/>
      <family val="2"/>
    </font>
    <font>
      <sz val="28"/>
      <color indexed="10"/>
      <name val="Arial Narrow"/>
      <family val="2"/>
    </font>
    <font>
      <sz val="24"/>
      <color indexed="10"/>
      <name val="Arial Narrow"/>
      <family val="2"/>
    </font>
    <font>
      <sz val="11"/>
      <color indexed="9"/>
      <name val="Calibri"/>
      <family val="2"/>
    </font>
    <font>
      <sz val="11"/>
      <color indexed="8"/>
      <name val="Calibri"/>
      <family val="2"/>
    </font>
    <font>
      <sz val="16"/>
      <color indexed="8"/>
      <name val="Calibri"/>
      <family val="2"/>
    </font>
    <font>
      <sz val="18"/>
      <color indexed="8"/>
      <name val="Calibri"/>
      <family val="2"/>
    </font>
    <font>
      <sz val="12"/>
      <name val="Calibri"/>
      <family val="2"/>
    </font>
    <font>
      <b/>
      <sz val="12"/>
      <color indexed="62"/>
      <name val="Calibri"/>
      <family val="2"/>
    </font>
    <font>
      <b/>
      <u/>
      <sz val="12"/>
      <name val="Calibri"/>
      <family val="2"/>
    </font>
    <font>
      <b/>
      <sz val="12"/>
      <name val="Calibri"/>
      <family val="2"/>
    </font>
    <font>
      <i/>
      <sz val="12"/>
      <name val="Calibri"/>
      <family val="2"/>
    </font>
    <font>
      <sz val="11"/>
      <color indexed="22"/>
      <name val="Calibri"/>
      <family val="2"/>
    </font>
    <font>
      <sz val="18"/>
      <name val="Calibri"/>
      <family val="2"/>
    </font>
    <font>
      <sz val="18"/>
      <color indexed="23"/>
      <name val="Calibri"/>
      <family val="2"/>
    </font>
    <font>
      <sz val="11"/>
      <color indexed="23"/>
      <name val="Calibri"/>
      <family val="2"/>
    </font>
    <font>
      <b/>
      <sz val="12"/>
      <color indexed="23"/>
      <name val="Calibri"/>
      <family val="2"/>
    </font>
    <font>
      <u/>
      <sz val="11"/>
      <color indexed="12"/>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6"/>
      <name val="Arial"/>
      <family val="2"/>
    </font>
    <font>
      <sz val="11"/>
      <color indexed="10"/>
      <name val="Calibri"/>
      <family val="2"/>
    </font>
    <font>
      <sz val="9"/>
      <name val="Tahoma"/>
      <family val="2"/>
    </font>
    <font>
      <b/>
      <sz val="9"/>
      <name val="Tahoma"/>
      <family val="2"/>
    </font>
    <font>
      <b/>
      <sz val="9"/>
      <color indexed="10"/>
      <name val="Tahoma"/>
      <family val="2"/>
    </font>
    <font>
      <b/>
      <sz val="9"/>
      <color indexed="9"/>
      <name val="Tahoma"/>
      <family val="2"/>
    </font>
    <font>
      <sz val="9"/>
      <color indexed="9"/>
      <name val="Tahoma"/>
      <family val="2"/>
    </font>
    <font>
      <b/>
      <i/>
      <sz val="9"/>
      <color indexed="48"/>
      <name val="Tahoma"/>
      <family val="2"/>
    </font>
    <font>
      <sz val="11"/>
      <name val="Tahoma"/>
      <family val="2"/>
    </font>
    <font>
      <b/>
      <sz val="11"/>
      <name val="Tahoma"/>
      <family val="2"/>
    </font>
    <font>
      <sz val="14"/>
      <name val="Tahoma"/>
      <family val="2"/>
    </font>
    <font>
      <b/>
      <sz val="14"/>
      <color indexed="62"/>
      <name val="Tahoma"/>
      <family val="2"/>
    </font>
    <font>
      <b/>
      <sz val="14"/>
      <name val="Tahoma"/>
      <family val="2"/>
    </font>
    <font>
      <sz val="14"/>
      <color indexed="10"/>
      <name val="Tahoma"/>
      <family val="2"/>
    </font>
    <font>
      <u/>
      <sz val="16"/>
      <name val="Calibri"/>
      <family val="2"/>
    </font>
    <font>
      <sz val="11"/>
      <color indexed="9"/>
      <name val="Tahoma"/>
      <family val="2"/>
    </font>
    <font>
      <b/>
      <sz val="11"/>
      <color indexed="9"/>
      <name val="Tahoma"/>
      <family val="2"/>
    </font>
    <font>
      <i/>
      <sz val="11"/>
      <color indexed="9"/>
      <name val="Tahoma"/>
      <family val="2"/>
    </font>
    <font>
      <i/>
      <sz val="11"/>
      <name val="Tahoma"/>
      <family val="2"/>
    </font>
    <font>
      <b/>
      <sz val="14"/>
      <color indexed="9"/>
      <name val="Tahoma"/>
      <family val="2"/>
    </font>
    <font>
      <sz val="16"/>
      <name val="Calibri"/>
      <family val="2"/>
    </font>
    <font>
      <i/>
      <sz val="14"/>
      <name val="Tahoma"/>
      <family val="2"/>
    </font>
    <font>
      <sz val="28"/>
      <color indexed="36"/>
      <name val="Arial Narrow"/>
      <family val="2"/>
    </font>
    <font>
      <sz val="8"/>
      <color indexed="36"/>
      <name val="Arial"/>
      <family val="2"/>
    </font>
    <font>
      <b/>
      <sz val="16"/>
      <color indexed="9"/>
      <name val="Calibri"/>
      <family val="2"/>
    </font>
    <font>
      <sz val="18"/>
      <color indexed="62"/>
      <name val="Arial Narrow"/>
      <family val="2"/>
    </font>
    <font>
      <i/>
      <sz val="11"/>
      <color indexed="62"/>
      <name val="Arial"/>
      <family val="2"/>
    </font>
    <font>
      <sz val="11"/>
      <name val="Arial"/>
      <family val="2"/>
    </font>
    <font>
      <b/>
      <u/>
      <sz val="11"/>
      <color indexed="62"/>
      <name val="Arial"/>
      <family val="2"/>
    </font>
    <font>
      <b/>
      <sz val="11"/>
      <name val="Arial"/>
      <family val="2"/>
    </font>
    <font>
      <b/>
      <u/>
      <sz val="11"/>
      <color indexed="10"/>
      <name val="Arial"/>
      <family val="2"/>
    </font>
    <font>
      <sz val="12"/>
      <color indexed="10"/>
      <name val="Arial"/>
      <family val="2"/>
    </font>
    <font>
      <sz val="8"/>
      <name val="Arial"/>
      <family val="2"/>
    </font>
    <font>
      <b/>
      <sz val="10"/>
      <name val="Arial"/>
      <family val="2"/>
    </font>
    <font>
      <sz val="10"/>
      <name val="Wingdings 3"/>
      <family val="1"/>
      <charset val="2"/>
    </font>
    <font>
      <b/>
      <sz val="14"/>
      <name val="Arial Narrow"/>
      <family val="2"/>
    </font>
    <font>
      <i/>
      <sz val="10"/>
      <name val="Arial"/>
      <family val="2"/>
    </font>
    <font>
      <sz val="12"/>
      <color indexed="48"/>
      <name val="Tahoma"/>
      <family val="2"/>
    </font>
    <font>
      <b/>
      <sz val="16"/>
      <color indexed="62"/>
      <name val="Tahoma"/>
      <family val="2"/>
    </font>
    <font>
      <b/>
      <sz val="11"/>
      <color indexed="62"/>
      <name val="Tahoma"/>
      <family val="2"/>
    </font>
    <font>
      <sz val="11"/>
      <color theme="1"/>
      <name val="Calibri"/>
      <family val="2"/>
      <scheme val="minor"/>
    </font>
    <font>
      <sz val="10"/>
      <color theme="0"/>
      <name val="Arial"/>
      <family val="2"/>
    </font>
    <font>
      <sz val="8"/>
      <color theme="0"/>
      <name val="Arial"/>
      <family val="2"/>
    </font>
    <font>
      <sz val="10"/>
      <color theme="3" tint="-0.249977111117893"/>
      <name val="Arial"/>
      <family val="2"/>
    </font>
    <font>
      <b/>
      <sz val="10"/>
      <color theme="3" tint="-0.249977111117893"/>
      <name val="Arial"/>
      <family val="2"/>
    </font>
    <font>
      <b/>
      <sz val="10"/>
      <color theme="3"/>
      <name val="Arial"/>
      <family val="2"/>
    </font>
    <font>
      <i/>
      <sz val="10"/>
      <color theme="0"/>
      <name val="Tahoma"/>
      <family val="2"/>
    </font>
    <font>
      <sz val="10"/>
      <color rgb="FFFF0000"/>
      <name val="Arial"/>
      <family val="2"/>
    </font>
    <font>
      <b/>
      <sz val="16"/>
      <color theme="3"/>
      <name val="Arial Narrow"/>
      <family val="2"/>
    </font>
    <font>
      <sz val="8"/>
      <color theme="3"/>
      <name val="Arial"/>
      <family val="2"/>
    </font>
    <font>
      <sz val="10"/>
      <color theme="0"/>
      <name val="Arial Narrow"/>
      <family val="2"/>
    </font>
    <font>
      <sz val="14"/>
      <name val="Arial"/>
      <family val="2"/>
    </font>
    <font>
      <sz val="20"/>
      <color indexed="36"/>
      <name val="Arial Narrow"/>
      <family val="2"/>
    </font>
    <font>
      <sz val="18"/>
      <color indexed="36"/>
      <name val="Arial Narrow"/>
      <family val="2"/>
    </font>
    <font>
      <sz val="14"/>
      <name val="Arial Narrow"/>
      <family val="2"/>
    </font>
    <font>
      <b/>
      <sz val="24"/>
      <color indexed="36"/>
      <name val="Arial Narrow"/>
      <family val="2"/>
    </font>
    <font>
      <b/>
      <u/>
      <sz val="12"/>
      <name val="Arial"/>
      <family val="2"/>
    </font>
    <font>
      <b/>
      <sz val="16"/>
      <color indexed="62"/>
      <name val="Arial"/>
      <family val="2"/>
    </font>
    <font>
      <i/>
      <sz val="10"/>
      <name val="Tahoma"/>
      <family val="2"/>
    </font>
    <font>
      <i/>
      <sz val="10"/>
      <color indexed="9"/>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8"/>
        <bgColor indexed="64"/>
      </patternFill>
    </fill>
    <fill>
      <patternFill patternType="solid">
        <fgColor indexed="55"/>
        <bgColor indexed="64"/>
      </patternFill>
    </fill>
    <fill>
      <patternFill patternType="solid">
        <fgColor indexed="31"/>
        <bgColor indexed="64"/>
      </patternFill>
    </fill>
    <fill>
      <patternFill patternType="solid">
        <fgColor indexed="48"/>
        <bgColor indexed="64"/>
      </patternFill>
    </fill>
    <fill>
      <patternFill patternType="solid">
        <fgColor indexed="36"/>
        <bgColor indexed="64"/>
      </patternFill>
    </fill>
    <fill>
      <patternFill patternType="solid">
        <fgColor indexed="29"/>
        <bgColor indexed="64"/>
      </patternFill>
    </fill>
    <fill>
      <patternFill patternType="solid">
        <fgColor indexed="10"/>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59996337778862885"/>
        <bgColor indexed="64"/>
      </patternFill>
    </fill>
    <fill>
      <patternFill patternType="solid">
        <fgColor rgb="FFFF4343"/>
        <bgColor indexed="64"/>
      </patternFill>
    </fill>
    <fill>
      <patternFill patternType="solid">
        <fgColor theme="9" tint="0.39994506668294322"/>
        <bgColor indexed="64"/>
      </patternFill>
    </fill>
    <fill>
      <patternFill patternType="solid">
        <fgColor theme="0"/>
        <bgColor indexed="64"/>
      </patternFill>
    </fill>
    <fill>
      <patternFill patternType="solid">
        <fgColor rgb="FF002060"/>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ck">
        <color indexed="64"/>
      </top>
      <bottom/>
      <diagonal/>
    </border>
    <border>
      <left style="medium">
        <color indexed="64"/>
      </left>
      <right/>
      <top style="thin">
        <color indexed="64"/>
      </top>
      <bottom/>
      <diagonal/>
    </border>
    <border>
      <left style="medium">
        <color indexed="64"/>
      </left>
      <right/>
      <top/>
      <bottom/>
      <diagonal/>
    </border>
    <border>
      <left style="thick">
        <color indexed="18"/>
      </left>
      <right/>
      <top/>
      <bottom/>
      <diagonal/>
    </border>
    <border>
      <left style="thick">
        <color indexed="18"/>
      </left>
      <right/>
      <top/>
      <bottom style="thin">
        <color indexed="64"/>
      </bottom>
      <diagonal/>
    </border>
    <border>
      <left/>
      <right/>
      <top/>
      <bottom style="thin">
        <color indexed="18"/>
      </bottom>
      <diagonal/>
    </border>
    <border>
      <left style="thick">
        <color indexed="18"/>
      </left>
      <right/>
      <top/>
      <bottom style="thin">
        <color indexed="18"/>
      </bottom>
      <diagonal/>
    </border>
    <border>
      <left/>
      <right style="medium">
        <color indexed="23"/>
      </right>
      <top style="medium">
        <color indexed="23"/>
      </top>
      <bottom/>
      <diagonal/>
    </border>
    <border>
      <left/>
      <right style="medium">
        <color indexed="23"/>
      </right>
      <top/>
      <bottom/>
      <diagonal/>
    </border>
    <border>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style="medium">
        <color indexed="23"/>
      </left>
      <right/>
      <top/>
      <bottom/>
      <diagonal/>
    </border>
    <border>
      <left style="medium">
        <color indexed="23"/>
      </left>
      <right/>
      <top/>
      <bottom style="medium">
        <color indexed="23"/>
      </bottom>
      <diagonal/>
    </border>
    <border>
      <left/>
      <right/>
      <top/>
      <bottom style="medium">
        <color indexed="23"/>
      </bottom>
      <diagonal/>
    </border>
    <border>
      <left/>
      <right style="thick">
        <color indexed="18"/>
      </right>
      <top/>
      <bottom/>
      <diagonal/>
    </border>
    <border>
      <left/>
      <right style="thin">
        <color indexed="18"/>
      </right>
      <top/>
      <bottom/>
      <diagonal/>
    </border>
    <border>
      <left/>
      <right/>
      <top style="medium">
        <color indexed="22"/>
      </top>
      <bottom style="thin">
        <color indexed="22"/>
      </bottom>
      <diagonal/>
    </border>
    <border>
      <left style="thin">
        <color indexed="30"/>
      </left>
      <right style="thin">
        <color indexed="30"/>
      </right>
      <top style="thin">
        <color indexed="30"/>
      </top>
      <bottom style="thin">
        <color indexed="30"/>
      </bottom>
      <diagonal/>
    </border>
    <border>
      <left style="thin">
        <color indexed="64"/>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style="thin">
        <color indexed="22"/>
      </right>
      <top style="thin">
        <color indexed="22"/>
      </top>
      <bottom style="thin">
        <color indexed="22"/>
      </bottom>
      <diagonal/>
    </border>
    <border>
      <left style="thin">
        <color indexed="30"/>
      </left>
      <right/>
      <top style="thin">
        <color indexed="30"/>
      </top>
      <bottom style="thin">
        <color indexed="30"/>
      </bottom>
      <diagonal/>
    </border>
    <border>
      <left style="thin">
        <color indexed="9"/>
      </left>
      <right style="thin">
        <color indexed="9"/>
      </right>
      <top style="thin">
        <color indexed="9"/>
      </top>
      <bottom style="thin">
        <color indexed="9"/>
      </bottom>
      <diagonal/>
    </border>
    <border>
      <left style="thin">
        <color indexed="22"/>
      </left>
      <right/>
      <top style="thin">
        <color indexed="22"/>
      </top>
      <bottom style="thin">
        <color indexed="22"/>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right/>
      <top/>
      <bottom style="thin">
        <color indexed="21"/>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right/>
      <top style="thick">
        <color indexed="64"/>
      </top>
      <bottom style="medium">
        <color indexed="23"/>
      </bottom>
      <diagonal/>
    </border>
    <border>
      <left style="medium">
        <color indexed="64"/>
      </left>
      <right/>
      <top/>
      <bottom style="medium">
        <color indexed="23"/>
      </bottom>
      <diagonal/>
    </border>
    <border>
      <left style="medium">
        <color indexed="64"/>
      </left>
      <right/>
      <top style="medium">
        <color indexed="23"/>
      </top>
      <bottom/>
      <diagonal/>
    </border>
    <border>
      <left style="thin">
        <color indexed="30"/>
      </left>
      <right style="thin">
        <color indexed="30"/>
      </right>
      <top style="thin">
        <color indexed="30"/>
      </top>
      <bottom/>
      <diagonal/>
    </border>
    <border>
      <left/>
      <right/>
      <top style="thin">
        <color indexed="30"/>
      </top>
      <bottom style="thin">
        <color indexed="22"/>
      </bottom>
      <diagonal/>
    </border>
  </borders>
  <cellStyleXfs count="71">
    <xf numFmtId="0" fontId="0" fillId="0" borderId="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42" fillId="3" borderId="0" applyNumberFormat="0" applyBorder="0" applyAlignment="0" applyProtection="0"/>
    <xf numFmtId="0" fontId="43" fillId="16" borderId="1" applyNumberFormat="0" applyAlignment="0" applyProtection="0"/>
    <xf numFmtId="0" fontId="18" fillId="17" borderId="0" applyNumberFormat="0" applyFont="0" applyFill="0" applyBorder="0" applyAlignment="0" applyProtection="0"/>
    <xf numFmtId="0" fontId="44" fillId="18" borderId="3" applyNumberFormat="0" applyAlignment="0" applyProtection="0"/>
    <xf numFmtId="166" fontId="18" fillId="0" borderId="0" applyFont="0" applyFill="0" applyBorder="0" applyAlignment="0" applyProtection="0"/>
    <xf numFmtId="0" fontId="28" fillId="0" borderId="0"/>
    <xf numFmtId="0" fontId="45" fillId="0" borderId="0" applyNumberFormat="0" applyFill="0" applyBorder="0" applyAlignment="0" applyProtection="0"/>
    <xf numFmtId="0" fontId="46" fillId="4" borderId="0" applyNumberFormat="0" applyBorder="0" applyAlignment="0" applyProtection="0"/>
    <xf numFmtId="0" fontId="47" fillId="0" borderId="5" applyNumberFormat="0" applyFill="0" applyAlignment="0" applyProtection="0"/>
    <xf numFmtId="0" fontId="48" fillId="0" borderId="6" applyNumberFormat="0" applyFill="0" applyAlignment="0" applyProtection="0"/>
    <xf numFmtId="0" fontId="49" fillId="0" borderId="7" applyNumberFormat="0" applyFill="0" applyAlignment="0" applyProtection="0"/>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51" fillId="7" borderId="1"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52" fillId="0" borderId="2" applyNumberFormat="0" applyFill="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43" fontId="28" fillId="0" borderId="0" applyFont="0" applyFill="0" applyBorder="0" applyAlignment="0" applyProtection="0"/>
    <xf numFmtId="166" fontId="18" fillId="0" borderId="0" applyFont="0" applyFill="0" applyBorder="0" applyAlignment="0" applyProtection="0"/>
    <xf numFmtId="0" fontId="53" fillId="20" borderId="0" applyNumberFormat="0" applyBorder="0" applyAlignment="0" applyProtection="0"/>
    <xf numFmtId="0" fontId="2" fillId="0" borderId="0"/>
    <xf numFmtId="0" fontId="18" fillId="0" borderId="0"/>
    <xf numFmtId="0" fontId="96" fillId="0" borderId="0"/>
    <xf numFmtId="0" fontId="96" fillId="0" borderId="0"/>
    <xf numFmtId="0" fontId="18" fillId="0" borderId="0"/>
    <xf numFmtId="0" fontId="18" fillId="0" borderId="0"/>
    <xf numFmtId="0" fontId="18" fillId="0" borderId="0"/>
    <xf numFmtId="0" fontId="6" fillId="0" borderId="0"/>
    <xf numFmtId="0" fontId="88" fillId="0" borderId="0"/>
    <xf numFmtId="0" fontId="2" fillId="0" borderId="0"/>
    <xf numFmtId="0" fontId="2" fillId="0" borderId="0"/>
    <xf numFmtId="0" fontId="2" fillId="0" borderId="0"/>
    <xf numFmtId="0" fontId="2" fillId="0" borderId="0"/>
    <xf numFmtId="0" fontId="2" fillId="0" borderId="0"/>
    <xf numFmtId="0" fontId="13" fillId="0" borderId="0"/>
    <xf numFmtId="0" fontId="28" fillId="19" borderId="4" applyNumberFormat="0" applyFont="0" applyAlignment="0" applyProtection="0"/>
    <xf numFmtId="0" fontId="54" fillId="16" borderId="8"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8" fillId="0" borderId="0" applyFont="0" applyFill="0" applyBorder="0" applyAlignment="0" applyProtection="0"/>
    <xf numFmtId="0" fontId="55" fillId="0" borderId="0" applyNumberFormat="0" applyFill="0" applyBorder="0" applyAlignment="0" applyProtection="0"/>
    <xf numFmtId="0" fontId="56" fillId="21" borderId="0">
      <alignment vertical="center"/>
    </xf>
    <xf numFmtId="0" fontId="57" fillId="0" borderId="0" applyNumberFormat="0" applyFill="0" applyBorder="0" applyAlignment="0" applyProtection="0"/>
    <xf numFmtId="0" fontId="1" fillId="0" borderId="0"/>
    <xf numFmtId="0" fontId="1" fillId="0" borderId="0"/>
  </cellStyleXfs>
  <cellXfs count="365">
    <xf numFmtId="0" fontId="0" fillId="0" borderId="0" xfId="0"/>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8" fillId="0" borderId="11" xfId="0" applyFont="1" applyFill="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0" fillId="0" borderId="0" xfId="0" applyProtection="1"/>
    <xf numFmtId="0" fontId="3" fillId="0" borderId="0" xfId="0" applyFont="1" applyProtection="1"/>
    <xf numFmtId="0" fontId="10" fillId="0" borderId="0" xfId="0" applyFont="1" applyProtection="1"/>
    <xf numFmtId="0" fontId="12" fillId="0" borderId="0" xfId="0" applyFont="1" applyBorder="1" applyAlignment="1" applyProtection="1">
      <alignment vertical="center"/>
    </xf>
    <xf numFmtId="0" fontId="0" fillId="0" borderId="0" xfId="0" applyBorder="1" applyProtection="1"/>
    <xf numFmtId="0" fontId="0" fillId="0" borderId="0" xfId="0" applyBorder="1" applyAlignment="1" applyProtection="1">
      <alignment horizontal="left"/>
    </xf>
    <xf numFmtId="0" fontId="14" fillId="0" borderId="0" xfId="0" applyFont="1" applyAlignment="1" applyProtection="1">
      <alignment vertical="top"/>
    </xf>
    <xf numFmtId="0" fontId="9"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9" fillId="0" borderId="12" xfId="0" applyFont="1" applyFill="1" applyBorder="1" applyAlignment="1" applyProtection="1">
      <alignment vertical="top" wrapText="1"/>
    </xf>
    <xf numFmtId="0" fontId="9" fillId="0" borderId="13" xfId="0" applyFont="1" applyFill="1" applyBorder="1" applyAlignment="1" applyProtection="1">
      <alignment vertical="top" wrapText="1"/>
    </xf>
    <xf numFmtId="0" fontId="0" fillId="0" borderId="14" xfId="0" applyBorder="1" applyProtection="1"/>
    <xf numFmtId="0" fontId="2" fillId="0" borderId="0" xfId="0" applyFont="1" applyProtection="1"/>
    <xf numFmtId="0" fontId="0" fillId="0" borderId="0" xfId="0" applyAlignment="1" applyProtection="1"/>
    <xf numFmtId="0" fontId="9" fillId="0" borderId="0" xfId="0" applyFont="1" applyFill="1" applyAlignment="1" applyProtection="1">
      <alignment vertical="center" wrapText="1"/>
    </xf>
    <xf numFmtId="0" fontId="0" fillId="0" borderId="0" xfId="0" applyFill="1" applyProtection="1"/>
    <xf numFmtId="0" fontId="5" fillId="0" borderId="0" xfId="0" applyFont="1" applyFill="1" applyAlignment="1" applyProtection="1"/>
    <xf numFmtId="0" fontId="0" fillId="0" borderId="15" xfId="0" applyBorder="1" applyProtection="1"/>
    <xf numFmtId="0" fontId="0" fillId="0" borderId="16" xfId="0" applyBorder="1" applyProtection="1"/>
    <xf numFmtId="0" fontId="0" fillId="0" borderId="17" xfId="0" applyBorder="1" applyProtection="1"/>
    <xf numFmtId="0" fontId="0" fillId="0" borderId="18" xfId="0" applyBorder="1" applyProtection="1"/>
    <xf numFmtId="0" fontId="15" fillId="0" borderId="0" xfId="0" applyFont="1" applyAlignment="1">
      <alignment vertical="top" wrapText="1"/>
    </xf>
    <xf numFmtId="0" fontId="15" fillId="0" borderId="0" xfId="0" applyFont="1" applyAlignment="1">
      <alignment vertical="center" wrapText="1"/>
    </xf>
    <xf numFmtId="0" fontId="22" fillId="21" borderId="19" xfId="0" applyFont="1" applyFill="1" applyBorder="1" applyAlignment="1" applyProtection="1">
      <alignment vertical="center" wrapText="1"/>
    </xf>
    <xf numFmtId="0" fontId="22" fillId="21" borderId="20" xfId="0" applyFont="1" applyFill="1" applyBorder="1" applyAlignment="1" applyProtection="1">
      <alignment vertical="center" wrapText="1"/>
    </xf>
    <xf numFmtId="0" fontId="22" fillId="21" borderId="21" xfId="0" applyFont="1" applyFill="1" applyBorder="1" applyAlignment="1" applyProtection="1">
      <alignment vertical="center" wrapText="1"/>
    </xf>
    <xf numFmtId="0" fontId="22" fillId="21" borderId="22" xfId="0" applyFont="1" applyFill="1" applyBorder="1" applyAlignment="1" applyProtection="1">
      <alignment vertical="center" wrapText="1"/>
    </xf>
    <xf numFmtId="0" fontId="22" fillId="21" borderId="23" xfId="0" applyFont="1" applyFill="1" applyBorder="1" applyAlignment="1" applyProtection="1">
      <alignment vertical="center" wrapText="1"/>
    </xf>
    <xf numFmtId="0" fontId="22" fillId="21" borderId="24" xfId="0" applyFont="1" applyFill="1" applyBorder="1" applyAlignment="1" applyProtection="1">
      <alignment vertical="center" wrapText="1"/>
    </xf>
    <xf numFmtId="0" fontId="22" fillId="21" borderId="25" xfId="0" applyFont="1" applyFill="1" applyBorder="1" applyAlignment="1" applyProtection="1">
      <alignment vertical="center" wrapText="1"/>
    </xf>
    <xf numFmtId="0" fontId="22" fillId="21" borderId="26" xfId="0" applyFont="1" applyFill="1" applyBorder="1" applyAlignment="1" applyProtection="1">
      <alignment vertical="center" wrapText="1"/>
    </xf>
    <xf numFmtId="0" fontId="23" fillId="0" borderId="0" xfId="0" applyFont="1" applyProtection="1"/>
    <xf numFmtId="0" fontId="23" fillId="0" borderId="0" xfId="0" applyFont="1" applyFill="1" applyProtection="1"/>
    <xf numFmtId="0" fontId="23" fillId="0" borderId="14" xfId="0" applyFont="1" applyBorder="1" applyProtection="1"/>
    <xf numFmtId="0" fontId="24" fillId="0" borderId="0" xfId="0" applyFont="1" applyFill="1" applyAlignment="1" applyProtection="1"/>
    <xf numFmtId="0" fontId="0" fillId="0" borderId="27" xfId="0" applyBorder="1" applyProtection="1"/>
    <xf numFmtId="0" fontId="0" fillId="0" borderId="27" xfId="0" applyFill="1" applyBorder="1" applyProtection="1"/>
    <xf numFmtId="0" fontId="5" fillId="0" borderId="27" xfId="0" applyFont="1" applyFill="1" applyBorder="1" applyAlignment="1" applyProtection="1"/>
    <xf numFmtId="0" fontId="14" fillId="0" borderId="27" xfId="0" applyFont="1" applyBorder="1" applyAlignment="1" applyProtection="1">
      <alignment vertical="top"/>
    </xf>
    <xf numFmtId="0" fontId="5" fillId="0" borderId="18" xfId="0" applyFont="1" applyFill="1" applyBorder="1" applyAlignment="1" applyProtection="1"/>
    <xf numFmtId="0" fontId="5" fillId="0" borderId="17" xfId="0" applyFont="1" applyFill="1" applyBorder="1" applyAlignment="1" applyProtection="1"/>
    <xf numFmtId="0" fontId="25" fillId="0" borderId="0" xfId="0" applyNumberFormat="1" applyFont="1" applyAlignment="1" applyProtection="1">
      <alignment vertical="center"/>
    </xf>
    <xf numFmtId="0" fontId="18" fillId="0" borderId="0" xfId="0" applyFont="1" applyProtection="1">
      <protection hidden="1"/>
    </xf>
    <xf numFmtId="0" fontId="18" fillId="0" borderId="0" xfId="0" applyFont="1" applyAlignment="1" applyProtection="1">
      <alignment vertical="center" wrapText="1"/>
      <protection hidden="1"/>
    </xf>
    <xf numFmtId="0" fontId="18" fillId="0" borderId="28" xfId="0" applyFont="1" applyBorder="1" applyProtection="1">
      <protection hidden="1"/>
    </xf>
    <xf numFmtId="0" fontId="21" fillId="0" borderId="0" xfId="0" applyFont="1" applyAlignment="1" applyProtection="1">
      <alignment vertical="center"/>
      <protection hidden="1"/>
    </xf>
    <xf numFmtId="0" fontId="18" fillId="0" borderId="28" xfId="0" applyFont="1" applyBorder="1" applyAlignment="1" applyProtection="1">
      <alignment vertical="center"/>
      <protection hidden="1"/>
    </xf>
    <xf numFmtId="0" fontId="18" fillId="0" borderId="0" xfId="0" applyFont="1" applyAlignment="1" applyProtection="1">
      <alignment vertical="center"/>
      <protection hidden="1"/>
    </xf>
    <xf numFmtId="0" fontId="28" fillId="17" borderId="0" xfId="46" applyFont="1" applyFill="1" applyBorder="1" applyProtection="1"/>
    <xf numFmtId="0" fontId="27" fillId="17" borderId="0" xfId="46" applyFont="1" applyFill="1" applyBorder="1" applyProtection="1"/>
    <xf numFmtId="0" fontId="29" fillId="23" borderId="0" xfId="46" applyFont="1" applyFill="1" applyBorder="1" applyAlignment="1" applyProtection="1">
      <alignment horizontal="left" vertical="center" indent="1"/>
    </xf>
    <xf numFmtId="0" fontId="31" fillId="17" borderId="0" xfId="46" applyFont="1" applyFill="1" applyBorder="1" applyAlignment="1" applyProtection="1">
      <alignment horizontal="left" vertical="center" wrapText="1"/>
    </xf>
    <xf numFmtId="0" fontId="32" fillId="21" borderId="0" xfId="46" applyFont="1" applyFill="1" applyBorder="1" applyAlignment="1" applyProtection="1"/>
    <xf numFmtId="0" fontId="33" fillId="17" borderId="0" xfId="46" applyFont="1" applyFill="1" applyBorder="1" applyAlignment="1" applyProtection="1">
      <alignment horizontal="left" vertical="center" wrapText="1"/>
    </xf>
    <xf numFmtId="0" fontId="33" fillId="17" borderId="0" xfId="46" applyFont="1" applyFill="1" applyBorder="1" applyAlignment="1" applyProtection="1">
      <alignment horizontal="center" vertical="center" wrapText="1"/>
    </xf>
    <xf numFmtId="0" fontId="30" fillId="23" borderId="0" xfId="46" applyFont="1" applyFill="1" applyBorder="1" applyAlignment="1" applyProtection="1">
      <alignment horizontal="left" vertical="center" indent="1"/>
    </xf>
    <xf numFmtId="0" fontId="33" fillId="21" borderId="0" xfId="46" applyFont="1" applyFill="1" applyBorder="1" applyAlignment="1" applyProtection="1">
      <alignment vertical="center" wrapText="1"/>
    </xf>
    <xf numFmtId="0" fontId="31" fillId="21" borderId="0" xfId="46" applyFont="1" applyFill="1" applyBorder="1" applyAlignment="1" applyProtection="1">
      <alignment horizontal="left" vertical="center" wrapText="1"/>
    </xf>
    <xf numFmtId="0" fontId="36" fillId="17" borderId="0" xfId="46" applyFont="1" applyFill="1" applyBorder="1" applyProtection="1"/>
    <xf numFmtId="0" fontId="37" fillId="17" borderId="0" xfId="46" applyFont="1" applyFill="1" applyBorder="1" applyAlignment="1" applyProtection="1"/>
    <xf numFmtId="0" fontId="39" fillId="17" borderId="0" xfId="46" applyFont="1" applyFill="1" applyBorder="1" applyProtection="1"/>
    <xf numFmtId="0" fontId="36" fillId="17" borderId="0" xfId="46" applyFont="1" applyFill="1" applyBorder="1" applyAlignment="1" applyProtection="1">
      <alignment horizontal="left" vertical="center" wrapText="1"/>
    </xf>
    <xf numFmtId="0" fontId="36" fillId="17" borderId="0" xfId="46" applyFont="1" applyFill="1" applyBorder="1" applyAlignment="1" applyProtection="1">
      <alignment vertical="center"/>
    </xf>
    <xf numFmtId="0" fontId="32" fillId="23" borderId="0" xfId="46" applyFont="1" applyFill="1" applyBorder="1" applyAlignment="1" applyProtection="1"/>
    <xf numFmtId="0" fontId="34" fillId="23" borderId="0" xfId="46" applyFont="1" applyFill="1" applyBorder="1" applyAlignment="1" applyProtection="1"/>
    <xf numFmtId="0" fontId="40" fillId="23" borderId="0" xfId="46" applyFont="1" applyFill="1" applyBorder="1" applyAlignment="1" applyProtection="1"/>
    <xf numFmtId="0" fontId="36" fillId="17" borderId="0" xfId="46" applyFont="1" applyFill="1" applyBorder="1" applyAlignment="1" applyProtection="1">
      <alignment horizontal="center" wrapText="1"/>
    </xf>
    <xf numFmtId="0" fontId="36" fillId="17" borderId="0" xfId="46" applyFont="1" applyFill="1" applyBorder="1" applyAlignment="1" applyProtection="1">
      <alignment horizontal="center"/>
    </xf>
    <xf numFmtId="0" fontId="27" fillId="21" borderId="0" xfId="46" applyFont="1" applyFill="1" applyBorder="1" applyProtection="1"/>
    <xf numFmtId="0" fontId="39" fillId="21" borderId="0" xfId="46" applyFont="1" applyFill="1" applyBorder="1" applyProtection="1"/>
    <xf numFmtId="0" fontId="36" fillId="17" borderId="0" xfId="46" applyFont="1" applyFill="1" applyBorder="1" applyAlignment="1" applyProtection="1">
      <alignment wrapText="1"/>
    </xf>
    <xf numFmtId="0" fontId="28" fillId="21" borderId="0" xfId="46" applyFont="1" applyFill="1" applyBorder="1" applyProtection="1"/>
    <xf numFmtId="0" fontId="28" fillId="17" borderId="0" xfId="46" applyFont="1" applyFill="1" applyBorder="1" applyAlignment="1" applyProtection="1">
      <alignment wrapText="1"/>
    </xf>
    <xf numFmtId="0" fontId="96" fillId="17" borderId="0" xfId="46" applyFill="1" applyAlignment="1" applyProtection="1">
      <alignment horizontal="left" vertical="center"/>
    </xf>
    <xf numFmtId="0" fontId="96" fillId="17" borderId="0" xfId="46" applyFill="1" applyAlignment="1" applyProtection="1">
      <alignment vertical="center"/>
    </xf>
    <xf numFmtId="0" fontId="58" fillId="0" borderId="0" xfId="0" applyFont="1" applyProtection="1"/>
    <xf numFmtId="0" fontId="58" fillId="0" borderId="0" xfId="0" applyFont="1" applyAlignment="1" applyProtection="1">
      <alignment horizontal="left"/>
    </xf>
    <xf numFmtId="0" fontId="59" fillId="0" borderId="0" xfId="0" applyFont="1" applyAlignment="1" applyProtection="1">
      <alignment vertical="center" wrapText="1"/>
    </xf>
    <xf numFmtId="0" fontId="60" fillId="0" borderId="0" xfId="0" applyFont="1" applyAlignment="1" applyProtection="1">
      <alignment vertical="top" wrapText="1"/>
    </xf>
    <xf numFmtId="0" fontId="62" fillId="0" borderId="0" xfId="0" applyFont="1" applyProtection="1"/>
    <xf numFmtId="0" fontId="63" fillId="0" borderId="29" xfId="0" applyFont="1" applyBorder="1" applyProtection="1"/>
    <xf numFmtId="0" fontId="63" fillId="0" borderId="29" xfId="0" applyFont="1" applyBorder="1" applyAlignment="1" applyProtection="1">
      <alignment horizontal="center"/>
    </xf>
    <xf numFmtId="9" fontId="63" fillId="0" borderId="29" xfId="63" applyFont="1" applyBorder="1" applyAlignment="1" applyProtection="1">
      <alignment horizontal="center"/>
    </xf>
    <xf numFmtId="0" fontId="66" fillId="0" borderId="0" xfId="0" applyFont="1" applyProtection="1"/>
    <xf numFmtId="0" fontId="7" fillId="24" borderId="30" xfId="0" applyFont="1" applyFill="1" applyBorder="1" applyAlignment="1" applyProtection="1">
      <alignment horizontal="center" vertical="center" wrapText="1"/>
      <protection locked="0"/>
    </xf>
    <xf numFmtId="0" fontId="3" fillId="24" borderId="30" xfId="0" applyFont="1" applyFill="1" applyBorder="1" applyAlignment="1" applyProtection="1">
      <alignment vertical="center" wrapText="1"/>
      <protection locked="0"/>
    </xf>
    <xf numFmtId="0" fontId="71" fillId="25" borderId="10" xfId="0" applyFont="1" applyFill="1" applyBorder="1" applyAlignment="1" applyProtection="1">
      <alignment horizontal="left" vertical="center" wrapText="1"/>
    </xf>
    <xf numFmtId="0" fontId="64" fillId="0" borderId="0" xfId="0" applyFont="1" applyBorder="1" applyAlignment="1" applyProtection="1">
      <alignment vertical="center" wrapText="1"/>
    </xf>
    <xf numFmtId="0" fontId="75" fillId="22" borderId="9" xfId="0" applyFont="1" applyFill="1" applyBorder="1" applyAlignment="1" applyProtection="1">
      <alignment horizontal="left" vertical="center" wrapText="1"/>
    </xf>
    <xf numFmtId="0" fontId="17" fillId="0" borderId="0" xfId="0" applyFont="1" applyAlignment="1" applyProtection="1">
      <alignment vertical="center" wrapText="1"/>
      <protection hidden="1"/>
    </xf>
    <xf numFmtId="0" fontId="96" fillId="17" borderId="0" xfId="46" applyFill="1" applyBorder="1" applyAlignment="1" applyProtection="1">
      <alignment horizontal="left"/>
    </xf>
    <xf numFmtId="0" fontId="66" fillId="0" borderId="0" xfId="0" applyFont="1" applyBorder="1" applyAlignment="1" applyProtection="1">
      <alignment wrapText="1"/>
    </xf>
    <xf numFmtId="0" fontId="65" fillId="25" borderId="10" xfId="0" applyFont="1" applyFill="1" applyBorder="1" applyAlignment="1" applyProtection="1">
      <alignment vertical="center" wrapText="1"/>
    </xf>
    <xf numFmtId="0" fontId="74" fillId="25" borderId="10" xfId="0" applyFont="1" applyFill="1" applyBorder="1" applyAlignment="1" applyProtection="1">
      <alignment vertical="center" wrapText="1"/>
    </xf>
    <xf numFmtId="0" fontId="68" fillId="0" borderId="10" xfId="0" applyFont="1" applyBorder="1" applyAlignment="1" applyProtection="1">
      <alignment wrapText="1"/>
    </xf>
    <xf numFmtId="0" fontId="77" fillId="0" borderId="10" xfId="0" applyFont="1" applyBorder="1" applyAlignment="1" applyProtection="1">
      <alignment wrapText="1"/>
    </xf>
    <xf numFmtId="0" fontId="72" fillId="25" borderId="10" xfId="0" applyFont="1" applyFill="1" applyBorder="1" applyAlignment="1" applyProtection="1">
      <alignment vertical="center" wrapText="1"/>
    </xf>
    <xf numFmtId="0" fontId="73" fillId="25" borderId="10" xfId="0" applyFont="1" applyFill="1" applyBorder="1" applyAlignment="1" applyProtection="1">
      <alignment vertical="center" wrapText="1"/>
    </xf>
    <xf numFmtId="0" fontId="67" fillId="0" borderId="0" xfId="0" applyFont="1" applyAlignment="1" applyProtection="1">
      <alignment vertical="center" wrapText="1"/>
    </xf>
    <xf numFmtId="0" fontId="69" fillId="0" borderId="0" xfId="0" applyFont="1" applyAlignment="1" applyProtection="1">
      <alignment vertical="center"/>
    </xf>
    <xf numFmtId="165" fontId="69" fillId="0" borderId="0" xfId="0" applyNumberFormat="1" applyFont="1" applyAlignment="1" applyProtection="1">
      <alignment vertical="center"/>
    </xf>
    <xf numFmtId="0" fontId="61" fillId="26" borderId="0" xfId="0" applyFont="1" applyFill="1" applyAlignment="1" applyProtection="1">
      <alignment horizontal="left"/>
    </xf>
    <xf numFmtId="0" fontId="61" fillId="26" borderId="0" xfId="0" applyFont="1" applyFill="1" applyProtection="1"/>
    <xf numFmtId="0" fontId="61" fillId="26" borderId="0" xfId="0" applyFont="1" applyFill="1" applyAlignment="1" applyProtection="1">
      <alignment horizontal="center"/>
    </xf>
    <xf numFmtId="9" fontId="61" fillId="26" borderId="0" xfId="63" applyFont="1" applyFill="1" applyAlignment="1" applyProtection="1">
      <alignment horizontal="center"/>
    </xf>
    <xf numFmtId="0" fontId="16" fillId="0" borderId="0" xfId="0" applyFont="1" applyAlignment="1">
      <alignment vertical="center" wrapText="1"/>
    </xf>
    <xf numFmtId="0" fontId="10" fillId="0" borderId="0" xfId="0" applyFont="1" applyAlignment="1" applyProtection="1"/>
    <xf numFmtId="0" fontId="78" fillId="0" borderId="0" xfId="0" applyFont="1" applyAlignment="1" applyProtection="1"/>
    <xf numFmtId="0" fontId="79" fillId="0" borderId="0" xfId="0" applyFont="1" applyAlignment="1" applyProtection="1"/>
    <xf numFmtId="0" fontId="15" fillId="0" borderId="0" xfId="0" applyFont="1" applyAlignment="1">
      <alignment wrapText="1"/>
    </xf>
    <xf numFmtId="0" fontId="17" fillId="0" borderId="0" xfId="0" applyFont="1" applyAlignment="1" applyProtection="1">
      <alignment vertical="center" wrapText="1"/>
    </xf>
    <xf numFmtId="0" fontId="18" fillId="0" borderId="0" xfId="0" applyFont="1" applyProtection="1"/>
    <xf numFmtId="0" fontId="18" fillId="0" borderId="0" xfId="0" applyFont="1" applyAlignment="1" applyProtection="1">
      <alignment vertical="center" wrapText="1"/>
    </xf>
    <xf numFmtId="0" fontId="18" fillId="0" borderId="31" xfId="0" applyFont="1" applyBorder="1" applyProtection="1"/>
    <xf numFmtId="0" fontId="18" fillId="0" borderId="0" xfId="0" applyFont="1" applyBorder="1" applyAlignment="1" applyProtection="1">
      <alignment vertical="center" wrapText="1"/>
    </xf>
    <xf numFmtId="0" fontId="18" fillId="0" borderId="0" xfId="0" applyFont="1" applyBorder="1" applyProtection="1"/>
    <xf numFmtId="0" fontId="18" fillId="0" borderId="0" xfId="0" applyFont="1" applyBorder="1" applyAlignment="1" applyProtection="1">
      <alignment vertical="top" wrapText="1"/>
    </xf>
    <xf numFmtId="0" fontId="18" fillId="0" borderId="31" xfId="0" applyFont="1" applyBorder="1" applyAlignment="1" applyProtection="1">
      <alignment vertical="top" wrapText="1"/>
    </xf>
    <xf numFmtId="0" fontId="18" fillId="0" borderId="0" xfId="0" applyFont="1" applyBorder="1" applyAlignment="1" applyProtection="1">
      <alignment vertical="top"/>
    </xf>
    <xf numFmtId="0" fontId="18" fillId="0" borderId="0" xfId="0" applyFont="1" applyAlignment="1" applyProtection="1">
      <alignment vertical="top"/>
    </xf>
    <xf numFmtId="0" fontId="19" fillId="0" borderId="0" xfId="0" applyFont="1" applyBorder="1" applyAlignment="1" applyProtection="1">
      <alignment vertical="top"/>
    </xf>
    <xf numFmtId="0" fontId="19" fillId="0" borderId="0" xfId="0" applyFont="1" applyAlignment="1" applyProtection="1">
      <alignment vertical="top"/>
    </xf>
    <xf numFmtId="0" fontId="18" fillId="0" borderId="0" xfId="0" applyFont="1" applyBorder="1" applyAlignment="1" applyProtection="1">
      <alignment vertical="center"/>
    </xf>
    <xf numFmtId="0" fontId="18" fillId="0" borderId="31" xfId="0" applyFont="1" applyBorder="1" applyAlignment="1" applyProtection="1">
      <alignment vertical="center"/>
    </xf>
    <xf numFmtId="0" fontId="20" fillId="0" borderId="0" xfId="0" applyFont="1" applyBorder="1" applyAlignment="1" applyProtection="1">
      <alignment vertical="center"/>
    </xf>
    <xf numFmtId="0" fontId="18" fillId="0" borderId="0" xfId="0" applyFont="1" applyBorder="1" applyAlignment="1" applyProtection="1">
      <alignment horizontal="center" vertical="center"/>
    </xf>
    <xf numFmtId="0" fontId="18" fillId="0" borderId="0" xfId="0" applyFont="1" applyAlignment="1" applyProtection="1">
      <alignment vertical="center"/>
    </xf>
    <xf numFmtId="0" fontId="38" fillId="17" borderId="0" xfId="46" applyFont="1" applyFill="1" applyBorder="1" applyAlignment="1" applyProtection="1">
      <alignment horizontal="center"/>
    </xf>
    <xf numFmtId="0" fontId="66" fillId="0" borderId="0" xfId="0" applyFont="1" applyProtection="1">
      <protection locked="0"/>
    </xf>
    <xf numFmtId="0" fontId="27" fillId="17" borderId="32" xfId="46" applyFont="1" applyFill="1" applyBorder="1" applyProtection="1"/>
    <xf numFmtId="0" fontId="28" fillId="17" borderId="33" xfId="46" applyFont="1" applyFill="1" applyBorder="1" applyProtection="1"/>
    <xf numFmtId="0" fontId="28" fillId="17" borderId="34" xfId="46" applyFont="1" applyFill="1" applyBorder="1" applyProtection="1"/>
    <xf numFmtId="0" fontId="27" fillId="17" borderId="35" xfId="46" applyFont="1" applyFill="1" applyBorder="1" applyProtection="1"/>
    <xf numFmtId="0" fontId="28" fillId="17" borderId="36" xfId="46" applyFont="1" applyFill="1" applyBorder="1" applyProtection="1"/>
    <xf numFmtId="0" fontId="28" fillId="17" borderId="35" xfId="46" applyFont="1" applyFill="1" applyBorder="1" applyProtection="1"/>
    <xf numFmtId="0" fontId="28" fillId="17" borderId="37" xfId="46" applyFont="1" applyFill="1" applyBorder="1" applyProtection="1"/>
    <xf numFmtId="0" fontId="28" fillId="17" borderId="38" xfId="46" applyFont="1" applyFill="1" applyBorder="1" applyProtection="1"/>
    <xf numFmtId="0" fontId="96" fillId="17" borderId="38" xfId="46" applyFill="1" applyBorder="1" applyAlignment="1" applyProtection="1">
      <alignment vertical="center"/>
    </xf>
    <xf numFmtId="0" fontId="28" fillId="17" borderId="39" xfId="46" applyFont="1" applyFill="1" applyBorder="1" applyProtection="1"/>
    <xf numFmtId="0" fontId="82" fillId="0" borderId="0" xfId="0" applyFont="1" applyProtection="1">
      <protection hidden="1"/>
    </xf>
    <xf numFmtId="0" fontId="83" fillId="0" borderId="0" xfId="0" applyFont="1" applyProtection="1">
      <protection hidden="1"/>
    </xf>
    <xf numFmtId="0" fontId="84" fillId="0" borderId="0" xfId="0" applyFont="1" applyAlignment="1" applyProtection="1">
      <alignment vertical="center"/>
      <protection hidden="1"/>
    </xf>
    <xf numFmtId="0" fontId="82" fillId="0" borderId="0" xfId="0" applyFont="1" applyAlignment="1" applyProtection="1">
      <alignment vertical="top"/>
      <protection hidden="1"/>
    </xf>
    <xf numFmtId="0" fontId="82" fillId="0" borderId="0" xfId="0" applyFont="1" applyAlignment="1" applyProtection="1">
      <alignment horizontal="right" vertical="top"/>
      <protection hidden="1"/>
    </xf>
    <xf numFmtId="0" fontId="83" fillId="0" borderId="0" xfId="0" applyFont="1" applyAlignment="1" applyProtection="1">
      <alignment vertical="center"/>
      <protection hidden="1"/>
    </xf>
    <xf numFmtId="0" fontId="86" fillId="0" borderId="0" xfId="0" applyFont="1" applyAlignment="1" applyProtection="1">
      <alignment vertical="center"/>
      <protection hidden="1"/>
    </xf>
    <xf numFmtId="0" fontId="16" fillId="0" borderId="0" xfId="0" applyFont="1" applyAlignment="1" applyProtection="1">
      <alignment vertical="center" wrapText="1"/>
      <protection locked="0"/>
    </xf>
    <xf numFmtId="0" fontId="87" fillId="0" borderId="0" xfId="0" applyFont="1" applyAlignment="1" applyProtection="1">
      <alignment vertical="top"/>
    </xf>
    <xf numFmtId="0" fontId="18" fillId="0" borderId="31" xfId="0" applyFont="1" applyBorder="1" applyAlignment="1" applyProtection="1">
      <alignment vertical="top"/>
    </xf>
    <xf numFmtId="0" fontId="90" fillId="0" borderId="0" xfId="0" applyFont="1" applyBorder="1" applyAlignment="1" applyProtection="1">
      <alignment horizontal="left" vertical="top" wrapText="1"/>
    </xf>
    <xf numFmtId="0" fontId="6" fillId="0" borderId="10" xfId="0" applyFont="1" applyFill="1" applyBorder="1" applyAlignment="1" applyProtection="1">
      <alignment horizontal="left" vertical="center" wrapText="1"/>
    </xf>
    <xf numFmtId="0" fontId="92" fillId="0" borderId="0" xfId="0" applyFont="1" applyBorder="1" applyProtection="1"/>
    <xf numFmtId="0" fontId="6" fillId="25" borderId="10" xfId="0" applyFont="1" applyFill="1" applyBorder="1" applyAlignment="1" applyProtection="1">
      <alignment vertical="center" wrapText="1"/>
    </xf>
    <xf numFmtId="0" fontId="93" fillId="0" borderId="10" xfId="0" applyFont="1" applyBorder="1" applyAlignment="1" applyProtection="1">
      <alignment horizontal="left" wrapText="1"/>
    </xf>
    <xf numFmtId="0" fontId="70" fillId="17" borderId="4" xfId="34" applyFont="1" applyFill="1" applyBorder="1" applyAlignment="1" applyProtection="1">
      <alignment horizontal="left" vertical="center"/>
    </xf>
    <xf numFmtId="0" fontId="2" fillId="0" borderId="0" xfId="0" applyFont="1"/>
    <xf numFmtId="0" fontId="58" fillId="33" borderId="10" xfId="0" applyFont="1" applyFill="1" applyBorder="1" applyAlignment="1" applyProtection="1">
      <alignment horizontal="left"/>
    </xf>
    <xf numFmtId="0" fontId="58" fillId="33" borderId="10" xfId="0" applyFont="1" applyFill="1" applyBorder="1" applyProtection="1"/>
    <xf numFmtId="0" fontId="58" fillId="33" borderId="10" xfId="0" applyFont="1" applyFill="1" applyBorder="1" applyAlignment="1" applyProtection="1">
      <alignment horizontal="center"/>
    </xf>
    <xf numFmtId="9" fontId="58" fillId="33" borderId="10" xfId="63" applyFont="1" applyFill="1" applyBorder="1" applyAlignment="1" applyProtection="1">
      <alignment horizontal="center"/>
    </xf>
    <xf numFmtId="0" fontId="98" fillId="0" borderId="0" xfId="0" applyFont="1" applyProtection="1"/>
    <xf numFmtId="0" fontId="2" fillId="34" borderId="0" xfId="0" applyFont="1" applyFill="1"/>
    <xf numFmtId="0" fontId="0" fillId="34" borderId="0" xfId="0" applyFill="1"/>
    <xf numFmtId="0" fontId="99" fillId="0" borderId="0" xfId="58" applyFont="1" applyBorder="1" applyAlignment="1" applyProtection="1">
      <alignment vertical="center"/>
    </xf>
    <xf numFmtId="0" fontId="100" fillId="0" borderId="0" xfId="0" applyFont="1" applyBorder="1" applyAlignment="1" applyProtection="1">
      <alignment vertical="center"/>
    </xf>
    <xf numFmtId="0" fontId="99" fillId="0" borderId="0" xfId="0" applyFont="1" applyBorder="1" applyAlignment="1" applyProtection="1">
      <alignment vertical="top"/>
    </xf>
    <xf numFmtId="0" fontId="101" fillId="0" borderId="0" xfId="0" applyFont="1" applyBorder="1" applyAlignment="1" applyProtection="1">
      <alignment vertical="top"/>
    </xf>
    <xf numFmtId="0" fontId="101" fillId="0" borderId="0" xfId="0" applyFont="1" applyBorder="1" applyProtection="1"/>
    <xf numFmtId="0" fontId="102" fillId="25" borderId="10" xfId="0" applyFont="1" applyFill="1" applyBorder="1" applyAlignment="1" applyProtection="1">
      <alignment vertical="center" wrapText="1"/>
    </xf>
    <xf numFmtId="0" fontId="103" fillId="0" borderId="0" xfId="0" applyFont="1" applyProtection="1"/>
    <xf numFmtId="0" fontId="3" fillId="24" borderId="41" xfId="0" applyFont="1" applyFill="1" applyBorder="1" applyAlignment="1" applyProtection="1">
      <alignment vertical="center" wrapText="1"/>
      <protection locked="0"/>
    </xf>
    <xf numFmtId="0" fontId="97" fillId="32" borderId="0" xfId="0" applyFont="1" applyFill="1" applyAlignment="1"/>
    <xf numFmtId="0" fontId="18" fillId="0" borderId="0" xfId="0" applyFont="1" applyAlignment="1"/>
    <xf numFmtId="0" fontId="18" fillId="31" borderId="0" xfId="0" applyFont="1" applyFill="1" applyAlignment="1"/>
    <xf numFmtId="0" fontId="103" fillId="0" borderId="0" xfId="0" applyFont="1" applyAlignment="1"/>
    <xf numFmtId="0" fontId="6" fillId="0" borderId="0" xfId="0" applyFont="1" applyBorder="1" applyAlignment="1" applyProtection="1">
      <alignment horizontal="left" vertical="center"/>
    </xf>
    <xf numFmtId="0" fontId="6" fillId="0" borderId="0" xfId="0" applyFont="1" applyBorder="1" applyAlignment="1" applyProtection="1">
      <alignment vertical="center"/>
    </xf>
    <xf numFmtId="0" fontId="6" fillId="0" borderId="10" xfId="0" applyFont="1" applyBorder="1" applyAlignment="1" applyProtection="1">
      <alignment horizontal="left" vertical="center"/>
    </xf>
    <xf numFmtId="0" fontId="6" fillId="0" borderId="10" xfId="52" applyFont="1" applyFill="1" applyBorder="1" applyAlignment="1" applyProtection="1">
      <alignment horizontal="left" vertical="center"/>
    </xf>
    <xf numFmtId="0" fontId="6" fillId="17" borderId="10" xfId="0" applyFont="1" applyFill="1" applyBorder="1" applyAlignment="1" applyProtection="1">
      <alignment horizontal="left" vertical="center"/>
    </xf>
    <xf numFmtId="0" fontId="6" fillId="0" borderId="10" xfId="52" applyFont="1" applyBorder="1" applyAlignment="1" applyProtection="1">
      <alignment horizontal="left" vertical="center"/>
    </xf>
    <xf numFmtId="0" fontId="6" fillId="0" borderId="0" xfId="52" applyFont="1" applyFill="1" applyBorder="1" applyAlignment="1" applyProtection="1">
      <alignment horizontal="left" vertical="center"/>
    </xf>
    <xf numFmtId="0" fontId="6" fillId="17" borderId="10" xfId="52" applyFont="1" applyFill="1" applyBorder="1" applyAlignment="1" applyProtection="1">
      <alignment horizontal="left" vertical="center"/>
    </xf>
    <xf numFmtId="0" fontId="6" fillId="0" borderId="10" xfId="53" applyFont="1" applyBorder="1" applyAlignment="1" applyProtection="1">
      <alignment horizontal="left" vertical="center"/>
    </xf>
    <xf numFmtId="0" fontId="6" fillId="17" borderId="40" xfId="52" applyFont="1" applyFill="1" applyBorder="1" applyAlignment="1" applyProtection="1">
      <alignment horizontal="left" vertical="center"/>
    </xf>
    <xf numFmtId="0" fontId="6" fillId="17" borderId="10" xfId="53" applyFont="1" applyFill="1" applyBorder="1" applyAlignment="1" applyProtection="1">
      <alignment horizontal="left" vertical="center"/>
    </xf>
    <xf numFmtId="0" fontId="6" fillId="17" borderId="0" xfId="52"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6" fillId="0" borderId="10" xfId="53" applyFont="1" applyFill="1" applyBorder="1" applyAlignment="1" applyProtection="1">
      <alignment horizontal="left" vertical="center"/>
    </xf>
    <xf numFmtId="0" fontId="18" fillId="0" borderId="0" xfId="0" quotePrefix="1" applyFont="1" applyAlignment="1"/>
    <xf numFmtId="0" fontId="11" fillId="0" borderId="0" xfId="0" applyFont="1" applyAlignment="1" applyProtection="1">
      <alignment horizontal="center" vertical="top" wrapText="1"/>
    </xf>
    <xf numFmtId="0" fontId="58" fillId="33" borderId="9" xfId="0" applyFont="1" applyFill="1" applyBorder="1" applyAlignment="1" applyProtection="1">
      <alignment horizontal="left"/>
    </xf>
    <xf numFmtId="0" fontId="105" fillId="0" borderId="0" xfId="0" applyFont="1" applyProtection="1"/>
    <xf numFmtId="0" fontId="97" fillId="0" borderId="0" xfId="0" applyFont="1" applyProtection="1"/>
    <xf numFmtId="9" fontId="97" fillId="0" borderId="0" xfId="0" applyNumberFormat="1" applyFont="1" applyProtection="1"/>
    <xf numFmtId="0" fontId="97" fillId="0" borderId="0" xfId="0" applyFont="1" applyAlignment="1" applyProtection="1">
      <alignment vertical="center"/>
    </xf>
    <xf numFmtId="0" fontId="106" fillId="0" borderId="0" xfId="0" applyFont="1" applyFill="1" applyBorder="1" applyAlignment="1" applyProtection="1">
      <alignment vertical="center"/>
    </xf>
    <xf numFmtId="0" fontId="9" fillId="0" borderId="54" xfId="0" applyFont="1" applyFill="1" applyBorder="1" applyAlignment="1" applyProtection="1">
      <alignment vertical="top" wrapText="1"/>
    </xf>
    <xf numFmtId="0" fontId="0" fillId="0" borderId="55" xfId="0" applyBorder="1" applyProtection="1"/>
    <xf numFmtId="0" fontId="0" fillId="0" borderId="56" xfId="0" applyBorder="1" applyProtection="1"/>
    <xf numFmtId="0" fontId="94" fillId="0" borderId="0" xfId="0" applyFont="1" applyAlignment="1">
      <alignment vertical="center" wrapText="1"/>
    </xf>
    <xf numFmtId="0" fontId="5" fillId="0" borderId="0" xfId="0" applyFont="1" applyFill="1" applyBorder="1" applyAlignment="1" applyProtection="1"/>
    <xf numFmtId="9" fontId="98" fillId="0" borderId="0" xfId="0" applyNumberFormat="1" applyFont="1" applyProtection="1"/>
    <xf numFmtId="0" fontId="78" fillId="0" borderId="0" xfId="0" applyFont="1" applyAlignment="1" applyProtection="1">
      <alignment vertical="top" wrapText="1"/>
    </xf>
    <xf numFmtId="0" fontId="78" fillId="0" borderId="0" xfId="0" applyFont="1" applyAlignment="1" applyProtection="1">
      <alignment horizontal="center" vertical="top" wrapText="1"/>
    </xf>
    <xf numFmtId="0" fontId="108" fillId="0" borderId="0" xfId="0" applyFont="1" applyAlignment="1" applyProtection="1">
      <alignment vertical="top" wrapText="1"/>
    </xf>
    <xf numFmtId="0" fontId="26" fillId="0" borderId="0" xfId="0" applyNumberFormat="1" applyFont="1" applyAlignment="1" applyProtection="1">
      <alignment vertical="center"/>
    </xf>
    <xf numFmtId="165" fontId="26" fillId="0" borderId="0" xfId="0" applyNumberFormat="1" applyFont="1" applyBorder="1" applyAlignment="1" applyProtection="1">
      <alignment vertical="center"/>
    </xf>
    <xf numFmtId="0" fontId="80" fillId="0" borderId="0" xfId="46" applyFont="1" applyFill="1" applyBorder="1" applyAlignment="1" applyProtection="1">
      <alignment vertical="center"/>
    </xf>
    <xf numFmtId="0" fontId="109" fillId="0" borderId="0" xfId="0" applyFont="1" applyAlignment="1" applyProtection="1">
      <alignment vertical="top" wrapText="1"/>
    </xf>
    <xf numFmtId="0" fontId="89" fillId="0" borderId="0" xfId="0" applyFont="1" applyAlignment="1"/>
    <xf numFmtId="0" fontId="70" fillId="17" borderId="4" xfId="34" applyFont="1" applyFill="1" applyBorder="1" applyAlignment="1" applyProtection="1">
      <alignment horizontal="left" vertical="center"/>
    </xf>
    <xf numFmtId="0" fontId="80" fillId="0" borderId="32" xfId="46" applyFont="1" applyFill="1" applyBorder="1" applyAlignment="1" applyProtection="1">
      <alignment vertical="center"/>
    </xf>
    <xf numFmtId="0" fontId="80" fillId="0" borderId="33" xfId="46" applyFont="1" applyFill="1" applyBorder="1" applyAlignment="1" applyProtection="1">
      <alignment vertical="center"/>
    </xf>
    <xf numFmtId="0" fontId="80" fillId="0" borderId="34" xfId="46" applyFont="1" applyFill="1" applyBorder="1" applyAlignment="1" applyProtection="1">
      <alignment vertical="center"/>
    </xf>
    <xf numFmtId="0" fontId="80" fillId="0" borderId="35" xfId="46" applyFont="1" applyFill="1" applyBorder="1" applyAlignment="1" applyProtection="1">
      <alignment vertical="center"/>
    </xf>
    <xf numFmtId="0" fontId="80" fillId="0" borderId="36" xfId="46" applyFont="1" applyFill="1" applyBorder="1" applyAlignment="1" applyProtection="1">
      <alignment vertical="center"/>
    </xf>
    <xf numFmtId="0" fontId="80" fillId="0" borderId="37" xfId="46" applyFont="1" applyFill="1" applyBorder="1" applyAlignment="1" applyProtection="1">
      <alignment vertical="center"/>
    </xf>
    <xf numFmtId="0" fontId="80" fillId="0" borderId="38" xfId="46" applyFont="1" applyFill="1" applyBorder="1" applyAlignment="1" applyProtection="1">
      <alignment vertical="center"/>
    </xf>
    <xf numFmtId="0" fontId="80" fillId="0" borderId="39" xfId="46" applyFont="1" applyFill="1" applyBorder="1" applyAlignment="1" applyProtection="1">
      <alignment vertical="center"/>
    </xf>
    <xf numFmtId="0" fontId="112" fillId="0" borderId="0" xfId="0" applyFont="1" applyBorder="1" applyAlignment="1" applyProtection="1">
      <alignment vertical="center"/>
    </xf>
    <xf numFmtId="0" fontId="72" fillId="22" borderId="9" xfId="0" applyFont="1" applyFill="1" applyBorder="1" applyAlignment="1" applyProtection="1">
      <alignment horizontal="center" vertical="center" wrapText="1"/>
    </xf>
    <xf numFmtId="0" fontId="6" fillId="39" borderId="0" xfId="0" applyFont="1" applyFill="1" applyBorder="1" applyAlignment="1" applyProtection="1">
      <alignment vertical="center" wrapText="1"/>
    </xf>
    <xf numFmtId="0" fontId="3" fillId="24" borderId="0" xfId="0" applyFont="1" applyFill="1" applyBorder="1" applyAlignment="1" applyProtection="1">
      <alignment vertical="center" wrapText="1"/>
      <protection locked="0"/>
    </xf>
    <xf numFmtId="0" fontId="77" fillId="0" borderId="0" xfId="0" applyFont="1" applyBorder="1" applyAlignment="1" applyProtection="1">
      <alignment wrapText="1"/>
    </xf>
    <xf numFmtId="0" fontId="74" fillId="25" borderId="0" xfId="0" applyFont="1" applyFill="1" applyBorder="1" applyAlignment="1" applyProtection="1">
      <alignment vertical="center" wrapText="1"/>
    </xf>
    <xf numFmtId="0" fontId="7" fillId="0" borderId="10" xfId="0" applyFont="1" applyBorder="1" applyAlignment="1" applyProtection="1">
      <alignment horizontal="left" vertical="center" wrapText="1"/>
    </xf>
    <xf numFmtId="0" fontId="3" fillId="24" borderId="57" xfId="0" applyFont="1" applyFill="1" applyBorder="1" applyAlignment="1" applyProtection="1">
      <alignment vertical="center" wrapText="1"/>
      <protection locked="0"/>
    </xf>
    <xf numFmtId="0" fontId="6" fillId="24" borderId="41" xfId="0" applyFont="1" applyFill="1" applyBorder="1" applyAlignment="1" applyProtection="1">
      <alignment vertical="center" wrapText="1"/>
      <protection locked="0"/>
    </xf>
    <xf numFmtId="0" fontId="114" fillId="0" borderId="10" xfId="0" applyFont="1" applyBorder="1" applyAlignment="1" applyProtection="1">
      <alignment wrapText="1"/>
    </xf>
    <xf numFmtId="0" fontId="115" fillId="25" borderId="10" xfId="0" applyFont="1" applyFill="1" applyBorder="1" applyAlignment="1" applyProtection="1">
      <alignment vertical="center" wrapText="1"/>
    </xf>
    <xf numFmtId="0" fontId="114" fillId="25" borderId="10" xfId="0" applyFont="1" applyFill="1" applyBorder="1" applyAlignment="1" applyProtection="1">
      <alignment vertical="center" wrapText="1"/>
    </xf>
    <xf numFmtId="0" fontId="6" fillId="24" borderId="30" xfId="0" applyFont="1" applyFill="1" applyBorder="1" applyAlignment="1" applyProtection="1">
      <alignment vertical="center" wrapText="1"/>
      <protection locked="0"/>
    </xf>
    <xf numFmtId="0" fontId="6" fillId="24" borderId="57" xfId="0" applyFont="1" applyFill="1" applyBorder="1" applyAlignment="1" applyProtection="1">
      <alignment vertical="center" wrapText="1"/>
      <protection locked="0"/>
    </xf>
    <xf numFmtId="0" fontId="93" fillId="0" borderId="10" xfId="0" applyFont="1" applyBorder="1" applyAlignment="1" applyProtection="1">
      <alignment horizontal="center" vertical="center" wrapText="1"/>
    </xf>
    <xf numFmtId="0" fontId="93" fillId="0" borderId="10" xfId="0" applyFont="1" applyBorder="1" applyAlignment="1" applyProtection="1">
      <alignment vertical="center" wrapText="1"/>
    </xf>
    <xf numFmtId="0" fontId="7" fillId="0" borderId="0" xfId="0" applyFont="1" applyBorder="1" applyAlignment="1" applyProtection="1">
      <alignment horizontal="left" vertical="center"/>
    </xf>
    <xf numFmtId="0" fontId="7" fillId="0" borderId="10" xfId="0" applyFont="1" applyFill="1" applyBorder="1" applyAlignment="1" applyProtection="1">
      <alignment horizontal="left" vertical="center" wrapText="1"/>
    </xf>
    <xf numFmtId="0" fontId="6" fillId="38" borderId="10" xfId="0" applyFont="1" applyFill="1" applyBorder="1" applyAlignment="1" applyProtection="1">
      <alignment horizontal="left" vertical="center" wrapText="1"/>
    </xf>
    <xf numFmtId="0" fontId="3" fillId="0" borderId="0" xfId="0" applyFont="1" applyFill="1" applyBorder="1" applyAlignment="1" applyProtection="1">
      <alignment vertical="center" wrapText="1"/>
      <protection locked="0"/>
    </xf>
    <xf numFmtId="0" fontId="77" fillId="0" borderId="0" xfId="0" applyFont="1" applyFill="1" applyBorder="1" applyAlignment="1" applyProtection="1">
      <alignment wrapText="1"/>
    </xf>
    <xf numFmtId="0" fontId="74"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6" fillId="0" borderId="0" xfId="0" applyFont="1" applyFill="1" applyBorder="1" applyAlignment="1" applyProtection="1">
      <alignment wrapText="1"/>
    </xf>
    <xf numFmtId="0" fontId="64" fillId="0" borderId="0" xfId="0" applyFont="1" applyFill="1" applyBorder="1" applyAlignment="1" applyProtection="1">
      <alignment vertical="center" wrapText="1"/>
    </xf>
    <xf numFmtId="0" fontId="70" fillId="17" borderId="43" xfId="34" applyFont="1" applyFill="1" applyBorder="1" applyAlignment="1" applyProtection="1">
      <alignment horizontal="left" vertical="center"/>
    </xf>
    <xf numFmtId="0" fontId="70" fillId="17" borderId="10" xfId="34" applyFont="1" applyFill="1" applyBorder="1" applyAlignment="1" applyProtection="1">
      <alignment horizontal="left" vertical="center"/>
    </xf>
    <xf numFmtId="0" fontId="80" fillId="28" borderId="42" xfId="46" applyFont="1" applyFill="1" applyBorder="1" applyAlignment="1" applyProtection="1">
      <alignment horizontal="center" vertical="center"/>
    </xf>
    <xf numFmtId="0" fontId="70" fillId="17" borderId="4" xfId="34" applyFont="1" applyFill="1" applyBorder="1" applyAlignment="1" applyProtection="1">
      <alignment horizontal="left" vertical="center"/>
    </xf>
    <xf numFmtId="0" fontId="70" fillId="17" borderId="4" xfId="34" applyFont="1" applyFill="1" applyBorder="1" applyAlignment="1" applyProtection="1"/>
    <xf numFmtId="0" fontId="27" fillId="23" borderId="42" xfId="46" applyFont="1" applyFill="1" applyBorder="1" applyAlignment="1" applyProtection="1">
      <alignment horizontal="center" vertical="center"/>
    </xf>
    <xf numFmtId="0" fontId="70" fillId="17" borderId="40" xfId="34" applyFont="1" applyFill="1" applyBorder="1" applyAlignment="1" applyProtection="1">
      <alignment horizontal="left" vertical="center"/>
    </xf>
    <xf numFmtId="0" fontId="30" fillId="23" borderId="0" xfId="46" applyNumberFormat="1" applyFont="1" applyFill="1" applyBorder="1" applyAlignment="1" applyProtection="1">
      <alignment horizontal="left" vertical="center"/>
    </xf>
    <xf numFmtId="0" fontId="96" fillId="17" borderId="0" xfId="46" applyFill="1" applyAlignment="1" applyProtection="1">
      <alignment horizontal="left" vertical="center"/>
    </xf>
    <xf numFmtId="0" fontId="36" fillId="17" borderId="0" xfId="46" applyFont="1" applyFill="1" applyBorder="1" applyAlignment="1" applyProtection="1">
      <alignment horizontal="center"/>
    </xf>
    <xf numFmtId="0" fontId="76" fillId="21" borderId="0" xfId="46" applyFont="1" applyFill="1" applyBorder="1" applyAlignment="1" applyProtection="1">
      <alignment vertical="top" wrapText="1"/>
    </xf>
    <xf numFmtId="0" fontId="35" fillId="17" borderId="0" xfId="46" applyFont="1" applyFill="1" applyBorder="1" applyAlignment="1" applyProtection="1">
      <alignment horizontal="left" vertical="center" wrapText="1"/>
    </xf>
    <xf numFmtId="0" fontId="96" fillId="17" borderId="0" xfId="46" applyFill="1" applyBorder="1" applyAlignment="1" applyProtection="1">
      <alignment horizontal="left" vertical="center" wrapText="1"/>
    </xf>
    <xf numFmtId="0" fontId="76" fillId="21" borderId="0" xfId="46" applyFont="1" applyFill="1" applyBorder="1" applyAlignment="1" applyProtection="1">
      <alignment horizontal="left" vertical="top" wrapText="1"/>
    </xf>
    <xf numFmtId="0" fontId="38" fillId="17" borderId="0" xfId="46" applyFont="1" applyFill="1" applyBorder="1" applyAlignment="1" applyProtection="1">
      <alignment horizontal="center"/>
    </xf>
    <xf numFmtId="0" fontId="83" fillId="0" borderId="31" xfId="0" applyFont="1" applyBorder="1" applyAlignment="1" applyProtection="1">
      <alignment vertical="top" wrapText="1"/>
    </xf>
    <xf numFmtId="0" fontId="83" fillId="0" borderId="0" xfId="0" applyFont="1" applyBorder="1" applyAlignment="1" applyProtection="1">
      <alignment vertical="top" wrapText="1"/>
    </xf>
    <xf numFmtId="0" fontId="83" fillId="0" borderId="31" xfId="0" applyFont="1" applyBorder="1" applyAlignment="1" applyProtection="1">
      <alignment horizontal="justify" vertical="center" wrapText="1"/>
    </xf>
    <xf numFmtId="0" fontId="83" fillId="0" borderId="0" xfId="0" applyFont="1" applyBorder="1" applyAlignment="1" applyProtection="1">
      <alignment horizontal="justify" vertical="center" wrapText="1"/>
    </xf>
    <xf numFmtId="0" fontId="75" fillId="39" borderId="0" xfId="0" applyFont="1" applyFill="1" applyBorder="1" applyAlignment="1" applyProtection="1">
      <alignment horizontal="left" vertical="center"/>
    </xf>
    <xf numFmtId="0" fontId="91" fillId="0" borderId="0" xfId="0" applyFont="1" applyAlignment="1" applyProtection="1">
      <alignment horizontal="justify" wrapText="1"/>
    </xf>
    <xf numFmtId="0" fontId="85" fillId="0" borderId="31" xfId="0" applyFont="1" applyBorder="1" applyAlignment="1" applyProtection="1">
      <alignment horizontal="justify" vertical="center" wrapText="1"/>
    </xf>
    <xf numFmtId="0" fontId="18" fillId="0" borderId="0" xfId="0" applyFont="1" applyBorder="1" applyAlignment="1" applyProtection="1">
      <alignment horizontal="left" vertical="center" wrapText="1"/>
    </xf>
    <xf numFmtId="0" fontId="18" fillId="0" borderId="0" xfId="0" applyFont="1" applyAlignment="1" applyProtection="1">
      <alignment wrapText="1"/>
      <protection hidden="1"/>
    </xf>
    <xf numFmtId="0" fontId="83" fillId="0" borderId="0" xfId="0" applyFont="1" applyAlignment="1" applyProtection="1">
      <alignment horizontal="left" vertical="center" wrapText="1"/>
      <protection hidden="1"/>
    </xf>
    <xf numFmtId="0" fontId="83" fillId="0" borderId="28" xfId="0" applyFont="1" applyBorder="1" applyAlignment="1" applyProtection="1">
      <alignment horizontal="left" vertical="center" wrapText="1"/>
      <protection hidden="1"/>
    </xf>
    <xf numFmtId="0" fontId="85" fillId="24" borderId="44" xfId="0" applyFont="1" applyFill="1" applyBorder="1" applyAlignment="1" applyProtection="1">
      <alignment horizontal="left" vertical="center" wrapText="1"/>
      <protection locked="0"/>
    </xf>
    <xf numFmtId="0" fontId="85" fillId="24" borderId="45" xfId="0" applyFont="1" applyFill="1" applyBorder="1" applyAlignment="1" applyProtection="1">
      <alignment horizontal="left" vertical="center" wrapText="1"/>
      <protection locked="0"/>
    </xf>
    <xf numFmtId="0" fontId="85" fillId="24" borderId="46" xfId="0" applyFont="1" applyFill="1" applyBorder="1" applyAlignment="1" applyProtection="1">
      <alignment horizontal="left" vertical="center" wrapText="1"/>
      <protection locked="0"/>
    </xf>
    <xf numFmtId="0" fontId="85" fillId="24" borderId="44" xfId="0" applyFont="1" applyFill="1" applyBorder="1" applyAlignment="1" applyProtection="1">
      <alignment horizontal="center" vertical="center" wrapText="1"/>
      <protection locked="0"/>
    </xf>
    <xf numFmtId="0" fontId="85" fillId="24" borderId="45" xfId="0" applyFont="1" applyFill="1" applyBorder="1" applyAlignment="1" applyProtection="1">
      <alignment horizontal="center" vertical="center" wrapText="1"/>
      <protection locked="0"/>
    </xf>
    <xf numFmtId="0" fontId="85" fillId="24" borderId="46" xfId="0" applyFont="1" applyFill="1" applyBorder="1" applyAlignment="1" applyProtection="1">
      <alignment horizontal="center" vertical="center" wrapText="1"/>
      <protection locked="0"/>
    </xf>
    <xf numFmtId="0" fontId="83" fillId="0" borderId="0" xfId="0" applyFont="1" applyAlignment="1" applyProtection="1">
      <alignment horizontal="justify" vertical="top" wrapText="1"/>
      <protection hidden="1"/>
    </xf>
    <xf numFmtId="164" fontId="85" fillId="24" borderId="44" xfId="0" applyNumberFormat="1" applyFont="1" applyFill="1" applyBorder="1" applyAlignment="1" applyProtection="1">
      <alignment horizontal="center" vertical="center"/>
      <protection locked="0"/>
    </xf>
    <xf numFmtId="164" fontId="85" fillId="24" borderId="45" xfId="0" applyNumberFormat="1" applyFont="1" applyFill="1" applyBorder="1" applyAlignment="1" applyProtection="1">
      <alignment horizontal="center" vertical="center"/>
      <protection locked="0"/>
    </xf>
    <xf numFmtId="164" fontId="85" fillId="24" borderId="46" xfId="0" applyNumberFormat="1" applyFont="1" applyFill="1" applyBorder="1" applyAlignment="1" applyProtection="1">
      <alignment horizontal="center" vertical="center"/>
      <protection locked="0"/>
    </xf>
    <xf numFmtId="0" fontId="18" fillId="0" borderId="0" xfId="0" applyFont="1" applyAlignment="1" applyProtection="1">
      <alignment vertical="top" wrapText="1"/>
      <protection hidden="1"/>
    </xf>
    <xf numFmtId="0" fontId="18" fillId="0" borderId="28" xfId="0" applyFont="1" applyBorder="1" applyAlignment="1" applyProtection="1">
      <alignment vertical="top" wrapText="1"/>
      <protection hidden="1"/>
    </xf>
    <xf numFmtId="0" fontId="75" fillId="22" borderId="0" xfId="0" applyFont="1" applyFill="1" applyBorder="1" applyAlignment="1" applyProtection="1">
      <alignment horizontal="left" vertical="center"/>
    </xf>
    <xf numFmtId="0" fontId="81" fillId="0" borderId="0" xfId="0" applyFont="1" applyAlignment="1" applyProtection="1">
      <alignment horizontal="left" vertical="center" wrapText="1"/>
      <protection hidden="1"/>
    </xf>
    <xf numFmtId="0" fontId="83" fillId="0" borderId="0" xfId="0" applyFont="1" applyAlignment="1" applyProtection="1">
      <alignment horizontal="left" vertical="top" wrapText="1"/>
      <protection hidden="1"/>
    </xf>
    <xf numFmtId="0" fontId="74" fillId="0" borderId="58" xfId="0" applyFont="1" applyBorder="1" applyAlignment="1" applyProtection="1">
      <alignment vertical="top" wrapText="1"/>
    </xf>
    <xf numFmtId="0" fontId="8" fillId="0" borderId="0" xfId="0" applyFont="1" applyAlignment="1" applyProtection="1">
      <alignment horizontal="center" vertical="center" wrapText="1"/>
    </xf>
    <xf numFmtId="0" fontId="8" fillId="0" borderId="9" xfId="0" applyFont="1" applyFill="1" applyBorder="1" applyAlignment="1" applyProtection="1">
      <alignment horizontal="center"/>
    </xf>
    <xf numFmtId="0" fontId="95" fillId="0" borderId="0" xfId="0" applyFont="1" applyAlignment="1" applyProtection="1">
      <alignment horizontal="left" vertical="center" wrapText="1"/>
    </xf>
    <xf numFmtId="0" fontId="69" fillId="0" borderId="0" xfId="0" applyFont="1" applyAlignment="1" applyProtection="1">
      <alignment horizontal="left" vertical="center"/>
    </xf>
    <xf numFmtId="165" fontId="69" fillId="0" borderId="0" xfId="0" applyNumberFormat="1" applyFont="1" applyAlignment="1" applyProtection="1">
      <alignment horizontal="left" vertical="center"/>
    </xf>
    <xf numFmtId="0" fontId="60" fillId="0" borderId="0" xfId="0" applyFont="1" applyAlignment="1" applyProtection="1">
      <alignment horizontal="left" wrapText="1"/>
    </xf>
    <xf numFmtId="0" fontId="94" fillId="0" borderId="0" xfId="0" applyFont="1" applyAlignment="1">
      <alignment horizontal="left" vertical="center" wrapText="1"/>
    </xf>
    <xf numFmtId="9" fontId="104" fillId="0" borderId="10" xfId="0" applyNumberFormat="1" applyFont="1" applyBorder="1" applyAlignment="1" applyProtection="1">
      <alignment horizontal="center"/>
    </xf>
    <xf numFmtId="0" fontId="104" fillId="0" borderId="10" xfId="0" applyFont="1" applyBorder="1" applyAlignment="1" applyProtection="1">
      <alignment horizontal="center"/>
    </xf>
    <xf numFmtId="0" fontId="104" fillId="0" borderId="0" xfId="0" applyFont="1" applyBorder="1" applyAlignment="1" applyProtection="1">
      <alignment horizontal="center"/>
    </xf>
    <xf numFmtId="0" fontId="104" fillId="0" borderId="47" xfId="0" applyFont="1" applyBorder="1" applyAlignment="1" applyProtection="1">
      <alignment horizontal="center"/>
    </xf>
    <xf numFmtId="0" fontId="5" fillId="0" borderId="10" xfId="0" applyFont="1" applyBorder="1" applyAlignment="1" applyProtection="1">
      <alignment horizontal="left" vertical="center"/>
    </xf>
    <xf numFmtId="0" fontId="107" fillId="0" borderId="0" xfId="0" applyFont="1" applyBorder="1" applyAlignment="1" applyProtection="1">
      <alignment horizontal="center" vertical="center"/>
    </xf>
    <xf numFmtId="0" fontId="107" fillId="36" borderId="48" xfId="0" applyFont="1" applyFill="1" applyBorder="1" applyAlignment="1" applyProtection="1">
      <alignment horizontal="center" vertical="center"/>
    </xf>
    <xf numFmtId="0" fontId="107" fillId="36" borderId="49" xfId="0" applyFont="1" applyFill="1" applyBorder="1" applyAlignment="1" applyProtection="1">
      <alignment horizontal="center" vertical="center"/>
    </xf>
    <xf numFmtId="0" fontId="107" fillId="36" borderId="50" xfId="0" applyFont="1" applyFill="1" applyBorder="1" applyAlignment="1" applyProtection="1">
      <alignment horizontal="center" vertical="center"/>
    </xf>
    <xf numFmtId="0" fontId="107" fillId="36" borderId="51" xfId="0" applyFont="1" applyFill="1" applyBorder="1" applyAlignment="1" applyProtection="1">
      <alignment horizontal="center" vertical="center"/>
    </xf>
    <xf numFmtId="0" fontId="107" fillId="36" borderId="52" xfId="0" applyFont="1" applyFill="1" applyBorder="1" applyAlignment="1" applyProtection="1">
      <alignment horizontal="center" vertical="center"/>
    </xf>
    <xf numFmtId="0" fontId="107" fillId="36" borderId="53" xfId="0" applyFont="1" applyFill="1" applyBorder="1" applyAlignment="1" applyProtection="1">
      <alignment horizontal="center" vertical="center"/>
    </xf>
    <xf numFmtId="0" fontId="107" fillId="37" borderId="48" xfId="0" applyFont="1" applyFill="1" applyBorder="1" applyAlignment="1" applyProtection="1">
      <alignment horizontal="center" vertical="center"/>
    </xf>
    <xf numFmtId="0" fontId="107" fillId="37" borderId="49" xfId="0" applyFont="1" applyFill="1" applyBorder="1" applyAlignment="1" applyProtection="1">
      <alignment horizontal="center" vertical="center"/>
    </xf>
    <xf numFmtId="0" fontId="107" fillId="37" borderId="50" xfId="0" applyFont="1" applyFill="1" applyBorder="1" applyAlignment="1" applyProtection="1">
      <alignment horizontal="center" vertical="center"/>
    </xf>
    <xf numFmtId="0" fontId="107" fillId="37" borderId="51" xfId="0" applyFont="1" applyFill="1" applyBorder="1" applyAlignment="1" applyProtection="1">
      <alignment horizontal="center" vertical="center"/>
    </xf>
    <xf numFmtId="0" fontId="107" fillId="37" borderId="52" xfId="0" applyFont="1" applyFill="1" applyBorder="1" applyAlignment="1" applyProtection="1">
      <alignment horizontal="center" vertical="center"/>
    </xf>
    <xf numFmtId="0" fontId="107" fillId="37" borderId="53" xfId="0" applyFont="1" applyFill="1" applyBorder="1" applyAlignment="1" applyProtection="1">
      <alignment horizontal="center" vertical="center"/>
    </xf>
    <xf numFmtId="0" fontId="107" fillId="35" borderId="48" xfId="0" applyFont="1" applyFill="1" applyBorder="1" applyAlignment="1" applyProtection="1">
      <alignment horizontal="center" vertical="center"/>
    </xf>
    <xf numFmtId="0" fontId="107" fillId="35" borderId="49" xfId="0" applyFont="1" applyFill="1" applyBorder="1" applyAlignment="1" applyProtection="1">
      <alignment horizontal="center" vertical="center"/>
    </xf>
    <xf numFmtId="0" fontId="107" fillId="35" borderId="50" xfId="0" applyFont="1" applyFill="1" applyBorder="1" applyAlignment="1" applyProtection="1">
      <alignment horizontal="center" vertical="center"/>
    </xf>
    <xf numFmtId="0" fontId="107" fillId="35" borderId="51" xfId="0" applyFont="1" applyFill="1" applyBorder="1" applyAlignment="1" applyProtection="1">
      <alignment horizontal="center" vertical="center"/>
    </xf>
    <xf numFmtId="0" fontId="107" fillId="35" borderId="52" xfId="0" applyFont="1" applyFill="1" applyBorder="1" applyAlignment="1" applyProtection="1">
      <alignment horizontal="center" vertical="center"/>
    </xf>
    <xf numFmtId="0" fontId="107" fillId="35" borderId="53" xfId="0" applyFont="1" applyFill="1" applyBorder="1" applyAlignment="1" applyProtection="1">
      <alignment horizontal="center" vertical="center"/>
    </xf>
    <xf numFmtId="0" fontId="111" fillId="0" borderId="0" xfId="0" applyFont="1" applyAlignment="1" applyProtection="1">
      <alignment horizontal="center" vertical="top" wrapText="1"/>
    </xf>
    <xf numFmtId="9" fontId="83" fillId="0" borderId="49" xfId="0" applyNumberFormat="1" applyFont="1" applyBorder="1" applyAlignment="1" applyProtection="1">
      <alignment horizontal="left" vertical="center"/>
    </xf>
    <xf numFmtId="9" fontId="83" fillId="0" borderId="0" xfId="0" applyNumberFormat="1" applyFont="1" applyBorder="1" applyAlignment="1" applyProtection="1">
      <alignment horizontal="left" vertical="center"/>
    </xf>
    <xf numFmtId="0" fontId="107" fillId="27" borderId="48" xfId="0" applyFont="1" applyFill="1" applyBorder="1" applyAlignment="1" applyProtection="1">
      <alignment horizontal="center" vertical="center"/>
    </xf>
    <xf numFmtId="0" fontId="107" fillId="27" borderId="49" xfId="0" applyFont="1" applyFill="1" applyBorder="1" applyAlignment="1" applyProtection="1">
      <alignment horizontal="center" vertical="center"/>
    </xf>
    <xf numFmtId="0" fontId="107" fillId="27" borderId="50" xfId="0" applyFont="1" applyFill="1" applyBorder="1" applyAlignment="1" applyProtection="1">
      <alignment horizontal="center" vertical="center"/>
    </xf>
    <xf numFmtId="0" fontId="107" fillId="27" borderId="51" xfId="0" applyFont="1" applyFill="1" applyBorder="1" applyAlignment="1" applyProtection="1">
      <alignment horizontal="center" vertical="center"/>
    </xf>
    <xf numFmtId="0" fontId="107" fillId="27" borderId="52" xfId="0" applyFont="1" applyFill="1" applyBorder="1" applyAlignment="1" applyProtection="1">
      <alignment horizontal="center" vertical="center"/>
    </xf>
    <xf numFmtId="0" fontId="107" fillId="27" borderId="53" xfId="0" applyFont="1" applyFill="1" applyBorder="1" applyAlignment="1" applyProtection="1">
      <alignment horizontal="center" vertical="center"/>
    </xf>
    <xf numFmtId="0" fontId="26" fillId="0" borderId="0" xfId="0" applyNumberFormat="1" applyFont="1" applyAlignment="1" applyProtection="1">
      <alignment horizontal="left" vertical="center"/>
    </xf>
    <xf numFmtId="165" fontId="26" fillId="0" borderId="0" xfId="0" applyNumberFormat="1" applyFont="1" applyBorder="1" applyAlignment="1" applyProtection="1">
      <alignment horizontal="left" vertical="center"/>
    </xf>
    <xf numFmtId="0" fontId="107" fillId="29" borderId="48" xfId="0" applyFont="1" applyFill="1" applyBorder="1" applyAlignment="1" applyProtection="1">
      <alignment horizontal="center" vertical="center"/>
    </xf>
    <xf numFmtId="0" fontId="107" fillId="29" borderId="49" xfId="0" applyFont="1" applyFill="1" applyBorder="1" applyAlignment="1" applyProtection="1">
      <alignment horizontal="center" vertical="center"/>
    </xf>
    <xf numFmtId="0" fontId="107" fillId="29" borderId="50" xfId="0" applyFont="1" applyFill="1" applyBorder="1" applyAlignment="1" applyProtection="1">
      <alignment horizontal="center" vertical="center"/>
    </xf>
    <xf numFmtId="0" fontId="107" fillId="29" borderId="51" xfId="0" applyFont="1" applyFill="1" applyBorder="1" applyAlignment="1" applyProtection="1">
      <alignment horizontal="center" vertical="center"/>
    </xf>
    <xf numFmtId="0" fontId="107" fillId="29" borderId="52" xfId="0" applyFont="1" applyFill="1" applyBorder="1" applyAlignment="1" applyProtection="1">
      <alignment horizontal="center" vertical="center"/>
    </xf>
    <xf numFmtId="0" fontId="107" fillId="29" borderId="53" xfId="0" applyFont="1" applyFill="1" applyBorder="1" applyAlignment="1" applyProtection="1">
      <alignment horizontal="center" vertical="center"/>
    </xf>
    <xf numFmtId="0" fontId="107" fillId="30" borderId="48" xfId="0" applyFont="1" applyFill="1" applyBorder="1" applyAlignment="1" applyProtection="1">
      <alignment horizontal="center" vertical="center"/>
    </xf>
    <xf numFmtId="0" fontId="107" fillId="30" borderId="49" xfId="0" applyFont="1" applyFill="1" applyBorder="1" applyAlignment="1" applyProtection="1">
      <alignment horizontal="center" vertical="center"/>
    </xf>
    <xf numFmtId="0" fontId="107" fillId="30" borderId="50" xfId="0" applyFont="1" applyFill="1" applyBorder="1" applyAlignment="1" applyProtection="1">
      <alignment horizontal="center" vertical="center"/>
    </xf>
    <xf numFmtId="0" fontId="107" fillId="30" borderId="51" xfId="0" applyFont="1" applyFill="1" applyBorder="1" applyAlignment="1" applyProtection="1">
      <alignment horizontal="center" vertical="center"/>
    </xf>
    <xf numFmtId="0" fontId="107" fillId="30" borderId="52" xfId="0" applyFont="1" applyFill="1" applyBorder="1" applyAlignment="1" applyProtection="1">
      <alignment horizontal="center" vertical="center"/>
    </xf>
    <xf numFmtId="0" fontId="107" fillId="30" borderId="53" xfId="0" applyFont="1" applyFill="1" applyBorder="1" applyAlignment="1" applyProtection="1">
      <alignment horizontal="center" vertical="center"/>
    </xf>
    <xf numFmtId="0" fontId="113" fillId="0" borderId="0" xfId="0" applyFont="1" applyAlignment="1">
      <alignment horizontal="left" vertical="center" wrapText="1"/>
    </xf>
    <xf numFmtId="0" fontId="109" fillId="0" borderId="0" xfId="0" applyFont="1" applyAlignment="1" applyProtection="1">
      <alignment horizontal="left" vertical="top" wrapText="1"/>
    </xf>
    <xf numFmtId="0" fontId="80" fillId="38" borderId="32" xfId="46" applyFont="1" applyFill="1" applyBorder="1" applyAlignment="1" applyProtection="1">
      <alignment horizontal="center" vertical="center"/>
    </xf>
    <xf numFmtId="0" fontId="80" fillId="38" borderId="33" xfId="46" applyFont="1" applyFill="1" applyBorder="1" applyAlignment="1" applyProtection="1">
      <alignment horizontal="center" vertical="center"/>
    </xf>
    <xf numFmtId="0" fontId="80" fillId="38" borderId="34" xfId="46" applyFont="1" applyFill="1" applyBorder="1" applyAlignment="1" applyProtection="1">
      <alignment horizontal="center" vertical="center"/>
    </xf>
    <xf numFmtId="0" fontId="80" fillId="38" borderId="35" xfId="46" applyFont="1" applyFill="1" applyBorder="1" applyAlignment="1" applyProtection="1">
      <alignment horizontal="center" vertical="center"/>
    </xf>
    <xf numFmtId="0" fontId="80" fillId="38" borderId="0" xfId="46" applyFont="1" applyFill="1" applyBorder="1" applyAlignment="1" applyProtection="1">
      <alignment horizontal="center" vertical="center"/>
    </xf>
    <xf numFmtId="0" fontId="80" fillId="38" borderId="36" xfId="46" applyFont="1" applyFill="1" applyBorder="1" applyAlignment="1" applyProtection="1">
      <alignment horizontal="center" vertical="center"/>
    </xf>
    <xf numFmtId="0" fontId="80" fillId="38" borderId="37" xfId="46" applyFont="1" applyFill="1" applyBorder="1" applyAlignment="1" applyProtection="1">
      <alignment horizontal="center" vertical="center"/>
    </xf>
    <xf numFmtId="0" fontId="80" fillId="38" borderId="38" xfId="46" applyFont="1" applyFill="1" applyBorder="1" applyAlignment="1" applyProtection="1">
      <alignment horizontal="center" vertical="center"/>
    </xf>
    <xf numFmtId="0" fontId="80" fillId="38" borderId="39" xfId="46" applyFont="1" applyFill="1" applyBorder="1" applyAlignment="1" applyProtection="1">
      <alignment horizontal="center" vertical="center"/>
    </xf>
    <xf numFmtId="0" fontId="108" fillId="0" borderId="0" xfId="0" applyFont="1" applyAlignment="1" applyProtection="1">
      <alignment horizontal="center" vertical="top" wrapText="1"/>
    </xf>
    <xf numFmtId="9" fontId="83" fillId="0" borderId="0" xfId="0" applyNumberFormat="1" applyFont="1" applyBorder="1" applyAlignment="1" applyProtection="1">
      <alignment horizontal="left"/>
    </xf>
    <xf numFmtId="0" fontId="9" fillId="21"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top" wrapText="1"/>
    </xf>
    <xf numFmtId="0" fontId="110" fillId="21" borderId="0" xfId="0" applyFont="1" applyFill="1" applyBorder="1" applyAlignment="1" applyProtection="1">
      <alignment horizontal="center" vertical="center" wrapText="1"/>
    </xf>
    <xf numFmtId="9" fontId="83" fillId="0" borderId="49" xfId="0" applyNumberFormat="1" applyFont="1" applyBorder="1" applyAlignment="1" applyProtection="1">
      <alignment horizontal="left"/>
    </xf>
    <xf numFmtId="0" fontId="109" fillId="0" borderId="36" xfId="0" applyFont="1" applyBorder="1" applyAlignment="1" applyProtection="1">
      <alignment horizontal="left" vertical="top" wrapText="1"/>
    </xf>
  </cellXfs>
  <cellStyles count="7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Calculation" xfId="20"/>
    <cellStyle name="CCS_Normal" xfId="21"/>
    <cellStyle name="Check Cell" xfId="22"/>
    <cellStyle name="Comma 2" xfId="23"/>
    <cellStyle name="Euro" xfId="24"/>
    <cellStyle name="Explanatory Text" xfId="25"/>
    <cellStyle name="Good" xfId="26"/>
    <cellStyle name="Heading 1" xfId="27"/>
    <cellStyle name="Heading 2" xfId="28"/>
    <cellStyle name="Heading 3" xfId="29"/>
    <cellStyle name="Heading 4" xfId="30"/>
    <cellStyle name="Hyperlink 2" xfId="31"/>
    <cellStyle name="Hyperlink 2 2" xfId="32"/>
    <cellStyle name="Input" xfId="33"/>
    <cellStyle name="Lien hypertexte" xfId="34" builtinId="8"/>
    <cellStyle name="Lien hypertexte 2" xfId="35"/>
    <cellStyle name="Linked Cell" xfId="36"/>
    <cellStyle name="Milliers 2" xfId="37"/>
    <cellStyle name="Milliers 2 2" xfId="38"/>
    <cellStyle name="Milliers 2 3" xfId="39"/>
    <cellStyle name="Milliers 2 4" xfId="40"/>
    <cellStyle name="Milliers 2_outil gestion des lits_TEST" xfId="41"/>
    <cellStyle name="Milliers 3" xfId="42"/>
    <cellStyle name="Neutral" xfId="43"/>
    <cellStyle name="Normal" xfId="0" builtinId="0"/>
    <cellStyle name="Normal 10" xfId="44"/>
    <cellStyle name="Normal 2" xfId="45"/>
    <cellStyle name="Normal 2 2" xfId="46"/>
    <cellStyle name="Normal 2 2 2" xfId="47"/>
    <cellStyle name="Normal 2 2 2 2" xfId="70"/>
    <cellStyle name="Normal 2 2 3" xfId="69"/>
    <cellStyle name="Normal 3" xfId="48"/>
    <cellStyle name="Normal 3 2" xfId="49"/>
    <cellStyle name="Normal 3_Bassin attractivité fuite" xfId="50"/>
    <cellStyle name="Normal 4" xfId="51"/>
    <cellStyle name="Normal 5" xfId="52"/>
    <cellStyle name="Normal 5 2" xfId="53"/>
    <cellStyle name="Normal 6" xfId="54"/>
    <cellStyle name="Normal 7" xfId="55"/>
    <cellStyle name="Normal 8" xfId="56"/>
    <cellStyle name="Normal 9" xfId="57"/>
    <cellStyle name="Normal_QUICKSCAN_Recouvrement v1.1" xfId="58"/>
    <cellStyle name="Note" xfId="59"/>
    <cellStyle name="Output" xfId="60"/>
    <cellStyle name="Percent 2" xfId="61"/>
    <cellStyle name="Percent 3" xfId="62"/>
    <cellStyle name="Pourcentage" xfId="63" builtinId="5"/>
    <cellStyle name="Pourcentage 2" xfId="64"/>
    <cellStyle name="Pourcentage 3" xfId="65"/>
    <cellStyle name="Title" xfId="66"/>
    <cellStyle name="titre2" xfId="67"/>
    <cellStyle name="Warning Text" xfId="68"/>
  </cellStyles>
  <dxfs count="112">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rgb="FF00B050"/>
        </patternFill>
      </fill>
    </dxf>
    <dxf>
      <font>
        <color auto="1"/>
      </font>
      <fill>
        <patternFill>
          <bgColor rgb="FF00B050"/>
        </patternFill>
      </fill>
    </dxf>
    <dxf>
      <font>
        <color auto="1"/>
      </font>
      <fill>
        <patternFill>
          <bgColor rgb="FF00B050"/>
        </patternFill>
      </fill>
    </dxf>
    <dxf>
      <font>
        <color auto="1"/>
      </font>
      <fill>
        <patternFill>
          <bgColor rgb="FF00B050"/>
        </patternFill>
      </fill>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ndense val="0"/>
        <extend val="0"/>
        <color indexed="9"/>
      </font>
    </dxf>
    <dxf>
      <font>
        <condense val="0"/>
        <extend val="0"/>
        <color indexed="42"/>
      </font>
      <fill>
        <patternFill>
          <bgColor indexed="42"/>
        </patternFill>
      </fill>
    </dxf>
    <dxf>
      <font>
        <condense val="0"/>
        <extend val="0"/>
        <color indexed="47"/>
      </font>
      <fill>
        <patternFill>
          <bgColor indexed="47"/>
        </patternFill>
      </fill>
    </dxf>
    <dxf>
      <font>
        <condense val="0"/>
        <extend val="0"/>
        <color indexed="29"/>
      </font>
      <fill>
        <patternFill>
          <bgColor indexed="29"/>
        </patternFill>
      </fill>
    </dxf>
    <dxf>
      <fill>
        <patternFill>
          <bgColor indexed="42"/>
        </patternFill>
      </fill>
      <border>
        <left/>
        <right/>
        <top/>
        <bottom/>
      </border>
    </dxf>
    <dxf>
      <fill>
        <patternFill>
          <bgColor indexed="47"/>
        </patternFill>
      </fill>
      <border>
        <left/>
        <right/>
        <top/>
        <bottom/>
      </border>
    </dxf>
    <dxf>
      <fill>
        <patternFill>
          <bgColor indexed="29"/>
        </patternFill>
      </fill>
      <border>
        <left/>
        <right/>
        <top/>
        <bottom/>
      </border>
    </dxf>
    <dxf>
      <font>
        <color auto="1"/>
      </font>
      <fill>
        <patternFill>
          <bgColor rgb="FF00B050"/>
        </patternFill>
      </fill>
    </dxf>
    <dxf>
      <font>
        <color auto="1"/>
      </font>
      <fill>
        <patternFill>
          <bgColor rgb="FF00B050"/>
        </patternFill>
      </fill>
    </dxf>
    <dxf>
      <font>
        <color auto="1"/>
      </font>
      <fill>
        <patternFill>
          <bgColor rgb="FF00B050"/>
        </patternFill>
      </fill>
    </dxf>
    <dxf>
      <font>
        <color auto="1"/>
      </font>
      <fill>
        <patternFill>
          <bgColor rgb="FF00B050"/>
        </patternFill>
      </fill>
    </dxf>
    <dxf>
      <font>
        <condense val="0"/>
        <extend val="0"/>
        <color indexed="9"/>
      </font>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ont>
        <color auto="1"/>
      </font>
      <fill>
        <patternFill>
          <bgColor rgb="FFFF0000"/>
        </patternFill>
      </fill>
    </dxf>
    <dxf>
      <font>
        <color auto="1"/>
      </font>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ont>
        <color auto="1"/>
      </font>
      <fill>
        <patternFill>
          <bgColor rgb="FF00B050"/>
        </patternFill>
      </fill>
    </dxf>
    <dxf>
      <font>
        <color auto="1"/>
      </font>
      <fill>
        <patternFill>
          <bgColor rgb="FF00B050"/>
        </patternFill>
      </fill>
    </dxf>
    <dxf>
      <font>
        <color auto="1"/>
      </font>
      <fill>
        <patternFill>
          <bgColor rgb="FF00B050"/>
        </patternFill>
      </fill>
    </dxf>
    <dxf>
      <font>
        <color auto="1"/>
      </font>
      <fill>
        <patternFill>
          <bgColor rgb="FF00B050"/>
        </patternFill>
      </fill>
    </dxf>
    <dxf>
      <font>
        <color auto="1"/>
      </font>
      <fill>
        <patternFill>
          <bgColor rgb="FF00B050"/>
        </patternFill>
      </fill>
    </dxf>
    <dxf>
      <font>
        <color auto="1"/>
      </font>
      <fill>
        <patternFill>
          <bgColor rgb="FF00B050"/>
        </patternFill>
      </fill>
    </dxf>
  </dxfs>
  <tableStyles count="0" defaultTableStyle="TableStyleMedium9" defaultPivotStyle="PivotStyleLight16"/>
  <colors>
    <mruColors>
      <color rgb="FFFF4343"/>
      <color rgb="FFEB5A4F"/>
      <color rgb="FF000000"/>
      <color rgb="FFFFEB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670440836647853"/>
          <c:y val="0.19841295471250184"/>
          <c:w val="0.5632057279941276"/>
          <c:h val="0.66005376267692162"/>
        </c:manualLayout>
      </c:layout>
      <c:radarChart>
        <c:radarStyle val="filled"/>
        <c:varyColors val="0"/>
        <c:ser>
          <c:idx val="3"/>
          <c:order val="0"/>
          <c:tx>
            <c:v>Elevé</c:v>
          </c:tx>
          <c:spPr>
            <a:solidFill>
              <a:schemeClr val="accent3">
                <a:lumMod val="40000"/>
                <a:lumOff val="60000"/>
              </a:schemeClr>
            </a:solidFill>
            <a:ln>
              <a:noFill/>
            </a:ln>
          </c:spPr>
          <c:val>
            <c:numRef>
              <c:f>Résultats!$BL$75:$BL$79</c:f>
              <c:numCache>
                <c:formatCode>0%</c:formatCode>
                <c:ptCount val="5"/>
                <c:pt idx="0">
                  <c:v>1</c:v>
                </c:pt>
                <c:pt idx="1">
                  <c:v>1</c:v>
                </c:pt>
                <c:pt idx="2">
                  <c:v>1</c:v>
                </c:pt>
                <c:pt idx="3">
                  <c:v>1</c:v>
                </c:pt>
                <c:pt idx="4">
                  <c:v>1</c:v>
                </c:pt>
              </c:numCache>
            </c:numRef>
          </c:val>
        </c:ser>
        <c:ser>
          <c:idx val="1"/>
          <c:order val="1"/>
          <c:tx>
            <c:v>Moyen</c:v>
          </c:tx>
          <c:spPr>
            <a:solidFill>
              <a:schemeClr val="accent6">
                <a:lumMod val="60000"/>
                <a:lumOff val="40000"/>
              </a:schemeClr>
            </a:solidFill>
            <a:ln>
              <a:noFill/>
            </a:ln>
          </c:spPr>
          <c:val>
            <c:numRef>
              <c:f>Résultats!$BM$75:$BM$79</c:f>
              <c:numCache>
                <c:formatCode>0%</c:formatCode>
                <c:ptCount val="5"/>
                <c:pt idx="0">
                  <c:v>0.66</c:v>
                </c:pt>
                <c:pt idx="1">
                  <c:v>0.66</c:v>
                </c:pt>
                <c:pt idx="2">
                  <c:v>0.66</c:v>
                </c:pt>
                <c:pt idx="3">
                  <c:v>0.66</c:v>
                </c:pt>
                <c:pt idx="4">
                  <c:v>0.66</c:v>
                </c:pt>
              </c:numCache>
            </c:numRef>
          </c:val>
        </c:ser>
        <c:ser>
          <c:idx val="0"/>
          <c:order val="2"/>
          <c:tx>
            <c:v>Faible</c:v>
          </c:tx>
          <c:spPr>
            <a:solidFill>
              <a:srgbClr val="EB5A4F"/>
            </a:solidFill>
            <a:ln>
              <a:noFill/>
            </a:ln>
          </c:spPr>
          <c:val>
            <c:numRef>
              <c:f>Résultats!$BN$75:$BN$79</c:f>
              <c:numCache>
                <c:formatCode>0%</c:formatCode>
                <c:ptCount val="5"/>
                <c:pt idx="0">
                  <c:v>0.33</c:v>
                </c:pt>
                <c:pt idx="1">
                  <c:v>0.33</c:v>
                </c:pt>
                <c:pt idx="2">
                  <c:v>0.33</c:v>
                </c:pt>
                <c:pt idx="3">
                  <c:v>0.33</c:v>
                </c:pt>
                <c:pt idx="4">
                  <c:v>0.33</c:v>
                </c:pt>
              </c:numCache>
            </c:numRef>
          </c:val>
        </c:ser>
        <c:ser>
          <c:idx val="2"/>
          <c:order val="3"/>
          <c:tx>
            <c:v>Votre position</c:v>
          </c:tx>
          <c:spPr>
            <a:solidFill>
              <a:schemeClr val="accent4">
                <a:lumMod val="60000"/>
                <a:lumOff val="40000"/>
              </a:schemeClr>
            </a:solidFill>
            <a:ln w="12700">
              <a:solidFill>
                <a:schemeClr val="accent4"/>
              </a:solidFill>
              <a:prstDash val="solid"/>
            </a:ln>
          </c:spPr>
          <c:cat>
            <c:strRef>
              <c:f>Résultats!$BP$75:$BP$83</c:f>
              <c:strCache>
                <c:ptCount val="5"/>
                <c:pt idx="0">
                  <c:v>Diagnostic - Phase de cadrage</c:v>
                </c:pt>
                <c:pt idx="1">
                  <c:v>Volet Stratégique du projet</c:v>
                </c:pt>
                <c:pt idx="2">
                  <c:v>Volet Opérationnel du projet</c:v>
                </c:pt>
                <c:pt idx="3">
                  <c:v>Volet Systèmes d'Information (SI)</c:v>
                </c:pt>
                <c:pt idx="4">
                  <c:v>Volet Communication</c:v>
                </c:pt>
              </c:strCache>
            </c:strRef>
          </c:cat>
          <c:val>
            <c:numRef>
              <c:f>Résultats!$BO$75:$BO$79</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97408128"/>
        <c:axId val="97409664"/>
      </c:radarChart>
      <c:catAx>
        <c:axId val="97408128"/>
        <c:scaling>
          <c:orientation val="minMax"/>
        </c:scaling>
        <c:delete val="0"/>
        <c:axPos val="b"/>
        <c:majorGridlines>
          <c:spPr>
            <a:ln w="3175">
              <a:solidFill>
                <a:schemeClr val="tx1">
                  <a:lumMod val="75000"/>
                  <a:lumOff val="25000"/>
                </a:schemeClr>
              </a:solidFill>
              <a:prstDash val="solid"/>
            </a:ln>
          </c:spPr>
        </c:majorGridlines>
        <c:numFmt formatCode="General" sourceLinked="1"/>
        <c:majorTickMark val="out"/>
        <c:minorTickMark val="none"/>
        <c:tickLblPos val="nextTo"/>
        <c:txPr>
          <a:bodyPr rot="0" vert="horz"/>
          <a:lstStyle/>
          <a:p>
            <a:pPr>
              <a:defRPr sz="1600" b="1" i="0" u="none" strike="noStrike" baseline="0">
                <a:solidFill>
                  <a:srgbClr val="000000"/>
                </a:solidFill>
                <a:latin typeface="Arial Narrow"/>
                <a:ea typeface="Arial Narrow"/>
                <a:cs typeface="Arial Narrow"/>
              </a:defRPr>
            </a:pPr>
            <a:endParaRPr lang="fr-FR"/>
          </a:p>
        </c:txPr>
        <c:crossAx val="97409664"/>
        <c:crosses val="autoZero"/>
        <c:auto val="0"/>
        <c:lblAlgn val="ctr"/>
        <c:lblOffset val="100"/>
        <c:noMultiLvlLbl val="0"/>
      </c:catAx>
      <c:valAx>
        <c:axId val="97409664"/>
        <c:scaling>
          <c:orientation val="minMax"/>
          <c:max val="1.05"/>
          <c:min val="0"/>
        </c:scaling>
        <c:delete val="0"/>
        <c:axPos val="l"/>
        <c:majorGridlines>
          <c:spPr>
            <a:ln w="6350">
              <a:solidFill>
                <a:sysClr val="windowText" lastClr="000000"/>
              </a:solidFill>
              <a:prstDash val="dash"/>
            </a:ln>
          </c:spPr>
        </c:majorGridlines>
        <c:numFmt formatCode="0%" sourceLinked="1"/>
        <c:majorTickMark val="cross"/>
        <c:minorTickMark val="cross"/>
        <c:tickLblPos val="nextTo"/>
        <c:spPr>
          <a:ln w="3175">
            <a:solidFill>
              <a:schemeClr val="tx1">
                <a:lumMod val="75000"/>
                <a:lumOff val="25000"/>
              </a:schemeClr>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97408128"/>
        <c:crosses val="autoZero"/>
        <c:crossBetween val="between"/>
        <c:majorUnit val="0.2"/>
        <c:minorUnit val="0.2"/>
      </c:valAx>
      <c:spPr>
        <a:noFill/>
        <a:ln w="25400">
          <a:noFill/>
        </a:ln>
      </c:spPr>
    </c:plotArea>
    <c:plotVisOnly val="1"/>
    <c:dispBlanksAs val="gap"/>
    <c:showDLblsOverMax val="0"/>
  </c:chart>
  <c:spPr>
    <a:noFill/>
    <a:ln w="9525">
      <a:noFill/>
    </a:ln>
  </c:spPr>
  <c:txPr>
    <a:bodyPr/>
    <a:lstStyle/>
    <a:p>
      <a:pPr>
        <a:defRPr sz="4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472" footer="0.49212598450000472"/>
    <c:pageSetup paperSize="9" orientation="landscape"/>
  </c:printSettings>
</c:chartSpace>
</file>

<file path=xl/diagrams/_rels/data1.xml.rels><?xml version="1.0" encoding="UTF-8" standalone="yes"?>
<Relationships xmlns="http://schemas.openxmlformats.org/package/2006/relationships"><Relationship Id="rId3" Type="http://schemas.openxmlformats.org/officeDocument/2006/relationships/hyperlink" Target="#R&#233;sultats!A1"/><Relationship Id="rId2" Type="http://schemas.openxmlformats.org/officeDocument/2006/relationships/hyperlink" Target="#Scores!A1"/><Relationship Id="rId1" Type="http://schemas.openxmlformats.org/officeDocument/2006/relationships/hyperlink" Target="#Accueil!A1"/><Relationship Id="rId4" Type="http://schemas.openxmlformats.org/officeDocument/2006/relationships/hyperlink" Target="#Cartographie!A1"/></Relationships>
</file>

<file path=xl/diagrams/_rels/data2.xml.rels><?xml version="1.0" encoding="UTF-8" standalone="yes"?>
<Relationships xmlns="http://schemas.openxmlformats.org/package/2006/relationships"><Relationship Id="rId3" Type="http://schemas.openxmlformats.org/officeDocument/2006/relationships/hyperlink" Target="#R&#233;sultats!A1"/><Relationship Id="rId2" Type="http://schemas.openxmlformats.org/officeDocument/2006/relationships/hyperlink" Target="#Scores!A1"/><Relationship Id="rId1" Type="http://schemas.openxmlformats.org/officeDocument/2006/relationships/hyperlink" Target="#Accueil!A1"/><Relationship Id="rId4" Type="http://schemas.openxmlformats.org/officeDocument/2006/relationships/hyperlink" Target="#Cartographie!A1"/></Relationships>
</file>

<file path=xl/diagrams/_rels/data3.xml.rels><?xml version="1.0" encoding="UTF-8" standalone="yes"?>
<Relationships xmlns="http://schemas.openxmlformats.org/package/2006/relationships"><Relationship Id="rId3" Type="http://schemas.openxmlformats.org/officeDocument/2006/relationships/hyperlink" Target="#R&#233;sultats!A1"/><Relationship Id="rId2" Type="http://schemas.openxmlformats.org/officeDocument/2006/relationships/hyperlink" Target="#Scores!A1"/><Relationship Id="rId1" Type="http://schemas.openxmlformats.org/officeDocument/2006/relationships/hyperlink" Target="#Accueil!A1"/><Relationship Id="rId4" Type="http://schemas.openxmlformats.org/officeDocument/2006/relationships/hyperlink" Target="#Cartographie!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8EE98AA-B854-4638-84A7-93F3943D3055}" type="doc">
      <dgm:prSet loTypeId="urn:microsoft.com/office/officeart/2005/8/layout/hChevron3" loCatId="process" qsTypeId="urn:microsoft.com/office/officeart/2005/8/quickstyle/simple1" qsCatId="simple" csTypeId="urn:microsoft.com/office/officeart/2005/8/colors/accent1_2" csCatId="accent1" phldr="1"/>
      <dgm:spPr/>
    </dgm:pt>
    <dgm:pt modelId="{6F654271-60A3-411C-A62C-127E775AB06C}">
      <dgm:prSet phldrT="[Texte]" custT="1"/>
      <dgm:spPr>
        <a:solidFill>
          <a:schemeClr val="bg1">
            <a:lumMod val="75000"/>
          </a:schemeClr>
        </a:solidFill>
        <a:ln>
          <a:solidFill>
            <a:schemeClr val="accent4"/>
          </a:solidFill>
        </a:ln>
      </dgm:spPr>
      <dgm:t>
        <a:bodyPr/>
        <a:lstStyle/>
        <a:p>
          <a:r>
            <a:rPr lang="fr-FR" sz="1400">
              <a:solidFill>
                <a:sysClr val="windowText" lastClr="000000"/>
              </a:solidFill>
            </a:rPr>
            <a:t>Accueil</a:t>
          </a:r>
        </a:p>
      </dgm:t>
      <dgm:extLst>
        <a:ext uri="{E40237B7-FDA0-4F09-8148-C483321AD2D9}">
          <dgm14:cNvPr xmlns:dgm14="http://schemas.microsoft.com/office/drawing/2010/diagram" id="0" name="">
            <a:hlinkClick xmlns:r="http://schemas.openxmlformats.org/officeDocument/2006/relationships" r:id="rId1"/>
          </dgm14:cNvPr>
        </a:ext>
      </dgm:extLst>
    </dgm:pt>
    <dgm:pt modelId="{6B3E6955-4DB6-4984-9385-41169735B5E4}" type="parTrans" cxnId="{BC68A987-CB64-436C-81C9-1548411B16DE}">
      <dgm:prSet/>
      <dgm:spPr/>
      <dgm:t>
        <a:bodyPr/>
        <a:lstStyle/>
        <a:p>
          <a:endParaRPr lang="fr-FR" sz="1100"/>
        </a:p>
      </dgm:t>
    </dgm:pt>
    <dgm:pt modelId="{60E3BD28-B233-4465-B669-5104B4B06422}" type="sibTrans" cxnId="{BC68A987-CB64-436C-81C9-1548411B16DE}">
      <dgm:prSet/>
      <dgm:spPr/>
      <dgm:t>
        <a:bodyPr/>
        <a:lstStyle/>
        <a:p>
          <a:endParaRPr lang="fr-FR" sz="1100"/>
        </a:p>
      </dgm:t>
    </dgm:pt>
    <dgm:pt modelId="{B054B391-12D1-45AC-BC47-DBD192735A46}">
      <dgm:prSet phldrT="[Texte]" custT="1"/>
      <dgm:spPr>
        <a:solidFill>
          <a:schemeClr val="accent3"/>
        </a:solidFill>
        <a:ln>
          <a:solidFill>
            <a:schemeClr val="accent4"/>
          </a:solidFill>
        </a:ln>
      </dgm:spPr>
      <dgm:t>
        <a:bodyPr/>
        <a:lstStyle/>
        <a:p>
          <a:r>
            <a:rPr lang="fr-FR" sz="1600" b="1">
              <a:solidFill>
                <a:sysClr val="windowText" lastClr="000000"/>
              </a:solidFill>
            </a:rPr>
            <a:t>Score</a:t>
          </a:r>
        </a:p>
      </dgm:t>
      <dgm:extLst>
        <a:ext uri="{E40237B7-FDA0-4F09-8148-C483321AD2D9}">
          <dgm14:cNvPr xmlns:dgm14="http://schemas.microsoft.com/office/drawing/2010/diagram" id="0" name="">
            <a:hlinkClick xmlns:r="http://schemas.openxmlformats.org/officeDocument/2006/relationships" r:id="rId2"/>
          </dgm14:cNvPr>
        </a:ext>
      </dgm:extLst>
    </dgm:pt>
    <dgm:pt modelId="{9E5CA9BB-64EF-4EF7-85CB-01C8862F97AF}" type="parTrans" cxnId="{D8EE4189-767C-46FE-B975-3CAB88B8D4B1}">
      <dgm:prSet/>
      <dgm:spPr/>
      <dgm:t>
        <a:bodyPr/>
        <a:lstStyle/>
        <a:p>
          <a:endParaRPr lang="fr-FR" sz="1100"/>
        </a:p>
      </dgm:t>
    </dgm:pt>
    <dgm:pt modelId="{D5379949-A7D1-473C-B9DC-6FE00C6B4606}" type="sibTrans" cxnId="{D8EE4189-767C-46FE-B975-3CAB88B8D4B1}">
      <dgm:prSet/>
      <dgm:spPr/>
      <dgm:t>
        <a:bodyPr/>
        <a:lstStyle/>
        <a:p>
          <a:endParaRPr lang="fr-FR" sz="1100"/>
        </a:p>
      </dgm:t>
    </dgm:pt>
    <dgm:pt modelId="{697B987D-4140-48C3-9072-E90D8E25FB3D}">
      <dgm:prSet phldrT="[Texte]" custT="1"/>
      <dgm:spPr>
        <a:solidFill>
          <a:schemeClr val="accent4"/>
        </a:solidFill>
        <a:ln>
          <a:solidFill>
            <a:schemeClr val="accent4"/>
          </a:solidFill>
        </a:ln>
      </dgm:spPr>
      <dgm:t>
        <a:bodyPr/>
        <a:lstStyle/>
        <a:p>
          <a:r>
            <a:rPr lang="fr-FR" sz="1400"/>
            <a:t>Résultats</a:t>
          </a:r>
        </a:p>
      </dgm:t>
      <dgm:extLst>
        <a:ext uri="{E40237B7-FDA0-4F09-8148-C483321AD2D9}">
          <dgm14:cNvPr xmlns:dgm14="http://schemas.microsoft.com/office/drawing/2010/diagram" id="0" name="">
            <a:hlinkClick xmlns:r="http://schemas.openxmlformats.org/officeDocument/2006/relationships" r:id="rId3"/>
          </dgm14:cNvPr>
        </a:ext>
      </dgm:extLst>
    </dgm:pt>
    <dgm:pt modelId="{929008DD-09AF-43B2-B19A-E7E14C9FA4DF}" type="parTrans" cxnId="{AAD78DE7-8FCF-41C1-9B49-36432236F1C6}">
      <dgm:prSet/>
      <dgm:spPr/>
      <dgm:t>
        <a:bodyPr/>
        <a:lstStyle/>
        <a:p>
          <a:endParaRPr lang="fr-FR" sz="1100"/>
        </a:p>
      </dgm:t>
    </dgm:pt>
    <dgm:pt modelId="{82AEE343-D5A2-4A61-A20D-69AF8E8618B5}" type="sibTrans" cxnId="{AAD78DE7-8FCF-41C1-9B49-36432236F1C6}">
      <dgm:prSet/>
      <dgm:spPr/>
      <dgm:t>
        <a:bodyPr/>
        <a:lstStyle/>
        <a:p>
          <a:endParaRPr lang="fr-FR" sz="1100"/>
        </a:p>
      </dgm:t>
    </dgm:pt>
    <dgm:pt modelId="{738A7BDE-3EC9-4EEE-834F-0F1B430396CD}">
      <dgm:prSet custT="1"/>
      <dgm:spPr>
        <a:solidFill>
          <a:schemeClr val="accent4">
            <a:lumMod val="75000"/>
          </a:schemeClr>
        </a:solidFill>
        <a:ln>
          <a:solidFill>
            <a:schemeClr val="accent4"/>
          </a:solidFill>
        </a:ln>
      </dgm:spPr>
      <dgm:t>
        <a:bodyPr/>
        <a:lstStyle/>
        <a:p>
          <a:r>
            <a:rPr lang="fr-FR" sz="1400"/>
            <a:t>Cartographie</a:t>
          </a:r>
        </a:p>
      </dgm:t>
      <dgm:extLst>
        <a:ext uri="{E40237B7-FDA0-4F09-8148-C483321AD2D9}">
          <dgm14:cNvPr xmlns:dgm14="http://schemas.microsoft.com/office/drawing/2010/diagram" id="0" name="">
            <a:hlinkClick xmlns:r="http://schemas.openxmlformats.org/officeDocument/2006/relationships" r:id="rId4"/>
          </dgm14:cNvPr>
        </a:ext>
      </dgm:extLst>
    </dgm:pt>
    <dgm:pt modelId="{4C5EE314-DF9B-4D95-BE65-D01A53AE7F0D}" type="parTrans" cxnId="{659A262C-19D9-4516-9082-6B3FBF19D74B}">
      <dgm:prSet/>
      <dgm:spPr/>
      <dgm:t>
        <a:bodyPr/>
        <a:lstStyle/>
        <a:p>
          <a:endParaRPr lang="fr-FR" sz="1100"/>
        </a:p>
      </dgm:t>
    </dgm:pt>
    <dgm:pt modelId="{67D06CAF-CBD1-4EAD-8EA4-7E8C59184EB4}" type="sibTrans" cxnId="{659A262C-19D9-4516-9082-6B3FBF19D74B}">
      <dgm:prSet/>
      <dgm:spPr/>
      <dgm:t>
        <a:bodyPr/>
        <a:lstStyle/>
        <a:p>
          <a:endParaRPr lang="fr-FR" sz="1100"/>
        </a:p>
      </dgm:t>
    </dgm:pt>
    <dgm:pt modelId="{93DF3DD2-A2F4-4B0D-AF69-35416BDF0012}" type="pres">
      <dgm:prSet presAssocID="{68EE98AA-B854-4638-84A7-93F3943D3055}" presName="Name0" presStyleCnt="0">
        <dgm:presLayoutVars>
          <dgm:dir/>
          <dgm:resizeHandles val="exact"/>
        </dgm:presLayoutVars>
      </dgm:prSet>
      <dgm:spPr/>
    </dgm:pt>
    <dgm:pt modelId="{D19A9D43-0782-4B52-82DC-56C79502EF56}" type="pres">
      <dgm:prSet presAssocID="{6F654271-60A3-411C-A62C-127E775AB06C}" presName="parTxOnly" presStyleLbl="node1" presStyleIdx="0" presStyleCnt="4">
        <dgm:presLayoutVars>
          <dgm:bulletEnabled val="1"/>
        </dgm:presLayoutVars>
      </dgm:prSet>
      <dgm:spPr/>
      <dgm:t>
        <a:bodyPr/>
        <a:lstStyle/>
        <a:p>
          <a:endParaRPr lang="fr-FR"/>
        </a:p>
      </dgm:t>
    </dgm:pt>
    <dgm:pt modelId="{FD379B6D-B3A2-47AE-ADBD-4C4712609542}" type="pres">
      <dgm:prSet presAssocID="{60E3BD28-B233-4465-B669-5104B4B06422}" presName="parSpace" presStyleCnt="0"/>
      <dgm:spPr/>
    </dgm:pt>
    <dgm:pt modelId="{F78DE76B-4178-41D3-8FD0-03050F55944A}" type="pres">
      <dgm:prSet presAssocID="{B054B391-12D1-45AC-BC47-DBD192735A46}" presName="parTxOnly" presStyleLbl="node1" presStyleIdx="1" presStyleCnt="4">
        <dgm:presLayoutVars>
          <dgm:bulletEnabled val="1"/>
        </dgm:presLayoutVars>
      </dgm:prSet>
      <dgm:spPr/>
      <dgm:t>
        <a:bodyPr/>
        <a:lstStyle/>
        <a:p>
          <a:endParaRPr lang="fr-FR"/>
        </a:p>
      </dgm:t>
    </dgm:pt>
    <dgm:pt modelId="{D4A386F2-D6CB-4EF3-BE9B-2AB1EE093EFF}" type="pres">
      <dgm:prSet presAssocID="{D5379949-A7D1-473C-B9DC-6FE00C6B4606}" presName="parSpace" presStyleCnt="0"/>
      <dgm:spPr/>
    </dgm:pt>
    <dgm:pt modelId="{D1FABA35-D926-4ECE-83FC-494AA2F8298A}" type="pres">
      <dgm:prSet presAssocID="{697B987D-4140-48C3-9072-E90D8E25FB3D}" presName="parTxOnly" presStyleLbl="node1" presStyleIdx="2" presStyleCnt="4">
        <dgm:presLayoutVars>
          <dgm:bulletEnabled val="1"/>
        </dgm:presLayoutVars>
      </dgm:prSet>
      <dgm:spPr/>
      <dgm:t>
        <a:bodyPr/>
        <a:lstStyle/>
        <a:p>
          <a:endParaRPr lang="fr-FR"/>
        </a:p>
      </dgm:t>
    </dgm:pt>
    <dgm:pt modelId="{64425079-8978-4790-81CD-08A2140A5FB7}" type="pres">
      <dgm:prSet presAssocID="{82AEE343-D5A2-4A61-A20D-69AF8E8618B5}" presName="parSpace" presStyleCnt="0"/>
      <dgm:spPr/>
    </dgm:pt>
    <dgm:pt modelId="{90D4882F-020A-4D17-98FA-265799D953A4}" type="pres">
      <dgm:prSet presAssocID="{738A7BDE-3EC9-4EEE-834F-0F1B430396CD}" presName="parTxOnly" presStyleLbl="node1" presStyleIdx="3" presStyleCnt="4">
        <dgm:presLayoutVars>
          <dgm:bulletEnabled val="1"/>
        </dgm:presLayoutVars>
      </dgm:prSet>
      <dgm:spPr/>
      <dgm:t>
        <a:bodyPr/>
        <a:lstStyle/>
        <a:p>
          <a:endParaRPr lang="fr-FR"/>
        </a:p>
      </dgm:t>
    </dgm:pt>
  </dgm:ptLst>
  <dgm:cxnLst>
    <dgm:cxn modelId="{AAD78DE7-8FCF-41C1-9B49-36432236F1C6}" srcId="{68EE98AA-B854-4638-84A7-93F3943D3055}" destId="{697B987D-4140-48C3-9072-E90D8E25FB3D}" srcOrd="2" destOrd="0" parTransId="{929008DD-09AF-43B2-B19A-E7E14C9FA4DF}" sibTransId="{82AEE343-D5A2-4A61-A20D-69AF8E8618B5}"/>
    <dgm:cxn modelId="{659A262C-19D9-4516-9082-6B3FBF19D74B}" srcId="{68EE98AA-B854-4638-84A7-93F3943D3055}" destId="{738A7BDE-3EC9-4EEE-834F-0F1B430396CD}" srcOrd="3" destOrd="0" parTransId="{4C5EE314-DF9B-4D95-BE65-D01A53AE7F0D}" sibTransId="{67D06CAF-CBD1-4EAD-8EA4-7E8C59184EB4}"/>
    <dgm:cxn modelId="{293EB057-D722-4434-81D0-8BEE6C50FBDC}" type="presOf" srcId="{68EE98AA-B854-4638-84A7-93F3943D3055}" destId="{93DF3DD2-A2F4-4B0D-AF69-35416BDF0012}" srcOrd="0" destOrd="0" presId="urn:microsoft.com/office/officeart/2005/8/layout/hChevron3"/>
    <dgm:cxn modelId="{ABB67ADE-2A43-45D6-B7E8-B204D442EE94}" type="presOf" srcId="{697B987D-4140-48C3-9072-E90D8E25FB3D}" destId="{D1FABA35-D926-4ECE-83FC-494AA2F8298A}" srcOrd="0" destOrd="0" presId="urn:microsoft.com/office/officeart/2005/8/layout/hChevron3"/>
    <dgm:cxn modelId="{8A07582B-266F-4BC1-B57E-EA5BE6D21F75}" type="presOf" srcId="{B054B391-12D1-45AC-BC47-DBD192735A46}" destId="{F78DE76B-4178-41D3-8FD0-03050F55944A}" srcOrd="0" destOrd="0" presId="urn:microsoft.com/office/officeart/2005/8/layout/hChevron3"/>
    <dgm:cxn modelId="{D8EE4189-767C-46FE-B975-3CAB88B8D4B1}" srcId="{68EE98AA-B854-4638-84A7-93F3943D3055}" destId="{B054B391-12D1-45AC-BC47-DBD192735A46}" srcOrd="1" destOrd="0" parTransId="{9E5CA9BB-64EF-4EF7-85CB-01C8862F97AF}" sibTransId="{D5379949-A7D1-473C-B9DC-6FE00C6B4606}"/>
    <dgm:cxn modelId="{BC68A987-CB64-436C-81C9-1548411B16DE}" srcId="{68EE98AA-B854-4638-84A7-93F3943D3055}" destId="{6F654271-60A3-411C-A62C-127E775AB06C}" srcOrd="0" destOrd="0" parTransId="{6B3E6955-4DB6-4984-9385-41169735B5E4}" sibTransId="{60E3BD28-B233-4465-B669-5104B4B06422}"/>
    <dgm:cxn modelId="{2F0DDE2D-B45A-47E6-B75B-37D30CA9B77E}" type="presOf" srcId="{6F654271-60A3-411C-A62C-127E775AB06C}" destId="{D19A9D43-0782-4B52-82DC-56C79502EF56}" srcOrd="0" destOrd="0" presId="urn:microsoft.com/office/officeart/2005/8/layout/hChevron3"/>
    <dgm:cxn modelId="{725DB219-CFEA-43F4-907A-217DB1FBF75A}" type="presOf" srcId="{738A7BDE-3EC9-4EEE-834F-0F1B430396CD}" destId="{90D4882F-020A-4D17-98FA-265799D953A4}" srcOrd="0" destOrd="0" presId="urn:microsoft.com/office/officeart/2005/8/layout/hChevron3"/>
    <dgm:cxn modelId="{B37A7C28-654D-45EC-9B30-6400DC346120}" type="presParOf" srcId="{93DF3DD2-A2F4-4B0D-AF69-35416BDF0012}" destId="{D19A9D43-0782-4B52-82DC-56C79502EF56}" srcOrd="0" destOrd="0" presId="urn:microsoft.com/office/officeart/2005/8/layout/hChevron3"/>
    <dgm:cxn modelId="{544B610D-F187-4246-BBB9-07E51570BB7D}" type="presParOf" srcId="{93DF3DD2-A2F4-4B0D-AF69-35416BDF0012}" destId="{FD379B6D-B3A2-47AE-ADBD-4C4712609542}" srcOrd="1" destOrd="0" presId="urn:microsoft.com/office/officeart/2005/8/layout/hChevron3"/>
    <dgm:cxn modelId="{593718B0-A872-4433-A752-E348810782B5}" type="presParOf" srcId="{93DF3DD2-A2F4-4B0D-AF69-35416BDF0012}" destId="{F78DE76B-4178-41D3-8FD0-03050F55944A}" srcOrd="2" destOrd="0" presId="urn:microsoft.com/office/officeart/2005/8/layout/hChevron3"/>
    <dgm:cxn modelId="{5D885A04-4AEC-4C8B-AE91-5BFF7D752109}" type="presParOf" srcId="{93DF3DD2-A2F4-4B0D-AF69-35416BDF0012}" destId="{D4A386F2-D6CB-4EF3-BE9B-2AB1EE093EFF}" srcOrd="3" destOrd="0" presId="urn:microsoft.com/office/officeart/2005/8/layout/hChevron3"/>
    <dgm:cxn modelId="{2A72CD2A-BAF2-43C4-9492-4E51393DD51B}" type="presParOf" srcId="{93DF3DD2-A2F4-4B0D-AF69-35416BDF0012}" destId="{D1FABA35-D926-4ECE-83FC-494AA2F8298A}" srcOrd="4" destOrd="0" presId="urn:microsoft.com/office/officeart/2005/8/layout/hChevron3"/>
    <dgm:cxn modelId="{7DE04B10-C61A-405F-8327-A616DEEE5368}" type="presParOf" srcId="{93DF3DD2-A2F4-4B0D-AF69-35416BDF0012}" destId="{64425079-8978-4790-81CD-08A2140A5FB7}" srcOrd="5" destOrd="0" presId="urn:microsoft.com/office/officeart/2005/8/layout/hChevron3"/>
    <dgm:cxn modelId="{2082B5BF-0CCB-4166-B695-6E71A1666C72}" type="presParOf" srcId="{93DF3DD2-A2F4-4B0D-AF69-35416BDF0012}" destId="{90D4882F-020A-4D17-98FA-265799D953A4}" srcOrd="6"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68EE98AA-B854-4638-84A7-93F3943D3055}" type="doc">
      <dgm:prSet loTypeId="urn:microsoft.com/office/officeart/2005/8/layout/hChevron3" loCatId="process" qsTypeId="urn:microsoft.com/office/officeart/2005/8/quickstyle/simple1" qsCatId="simple" csTypeId="urn:microsoft.com/office/officeart/2005/8/colors/accent1_2" csCatId="accent1" phldr="1"/>
      <dgm:spPr/>
    </dgm:pt>
    <dgm:pt modelId="{6F654271-60A3-411C-A62C-127E775AB06C}">
      <dgm:prSet phldrT="[Texte]" custT="1"/>
      <dgm:spPr>
        <a:solidFill>
          <a:schemeClr val="bg1">
            <a:lumMod val="75000"/>
          </a:schemeClr>
        </a:solidFill>
        <a:ln>
          <a:solidFill>
            <a:schemeClr val="accent4"/>
          </a:solidFill>
        </a:ln>
      </dgm:spPr>
      <dgm:t>
        <a:bodyPr/>
        <a:lstStyle/>
        <a:p>
          <a:r>
            <a:rPr lang="fr-FR" sz="2000">
              <a:solidFill>
                <a:sysClr val="windowText" lastClr="000000"/>
              </a:solidFill>
            </a:rPr>
            <a:t>Accueil</a:t>
          </a:r>
        </a:p>
      </dgm:t>
      <dgm:extLst>
        <a:ext uri="{E40237B7-FDA0-4F09-8148-C483321AD2D9}">
          <dgm14:cNvPr xmlns:dgm14="http://schemas.microsoft.com/office/drawing/2010/diagram" id="0" name="">
            <a:hlinkClick xmlns:r="http://schemas.openxmlformats.org/officeDocument/2006/relationships" r:id="rId1"/>
          </dgm14:cNvPr>
        </a:ext>
      </dgm:extLst>
    </dgm:pt>
    <dgm:pt modelId="{6B3E6955-4DB6-4984-9385-41169735B5E4}" type="parTrans" cxnId="{BC68A987-CB64-436C-81C9-1548411B16DE}">
      <dgm:prSet/>
      <dgm:spPr/>
      <dgm:t>
        <a:bodyPr/>
        <a:lstStyle/>
        <a:p>
          <a:endParaRPr lang="fr-FR" sz="1600"/>
        </a:p>
      </dgm:t>
    </dgm:pt>
    <dgm:pt modelId="{60E3BD28-B233-4465-B669-5104B4B06422}" type="sibTrans" cxnId="{BC68A987-CB64-436C-81C9-1548411B16DE}">
      <dgm:prSet/>
      <dgm:spPr/>
      <dgm:t>
        <a:bodyPr/>
        <a:lstStyle/>
        <a:p>
          <a:endParaRPr lang="fr-FR" sz="1600"/>
        </a:p>
      </dgm:t>
    </dgm:pt>
    <dgm:pt modelId="{B054B391-12D1-45AC-BC47-DBD192735A46}">
      <dgm:prSet phldrT="[Texte]" custT="1"/>
      <dgm:spPr>
        <a:solidFill>
          <a:schemeClr val="accent4">
            <a:lumMod val="60000"/>
            <a:lumOff val="40000"/>
          </a:schemeClr>
        </a:solidFill>
        <a:ln>
          <a:solidFill>
            <a:schemeClr val="accent4"/>
          </a:solidFill>
        </a:ln>
      </dgm:spPr>
      <dgm:t>
        <a:bodyPr/>
        <a:lstStyle/>
        <a:p>
          <a:r>
            <a:rPr lang="fr-FR" sz="2000" b="0">
              <a:solidFill>
                <a:sysClr val="windowText" lastClr="000000"/>
              </a:solidFill>
            </a:rPr>
            <a:t>Score</a:t>
          </a:r>
        </a:p>
      </dgm:t>
      <dgm:extLst>
        <a:ext uri="{E40237B7-FDA0-4F09-8148-C483321AD2D9}">
          <dgm14:cNvPr xmlns:dgm14="http://schemas.microsoft.com/office/drawing/2010/diagram" id="0" name="">
            <a:hlinkClick xmlns:r="http://schemas.openxmlformats.org/officeDocument/2006/relationships" r:id="rId2"/>
          </dgm14:cNvPr>
        </a:ext>
      </dgm:extLst>
    </dgm:pt>
    <dgm:pt modelId="{9E5CA9BB-64EF-4EF7-85CB-01C8862F97AF}" type="parTrans" cxnId="{D8EE4189-767C-46FE-B975-3CAB88B8D4B1}">
      <dgm:prSet/>
      <dgm:spPr/>
      <dgm:t>
        <a:bodyPr/>
        <a:lstStyle/>
        <a:p>
          <a:endParaRPr lang="fr-FR" sz="1600"/>
        </a:p>
      </dgm:t>
    </dgm:pt>
    <dgm:pt modelId="{D5379949-A7D1-473C-B9DC-6FE00C6B4606}" type="sibTrans" cxnId="{D8EE4189-767C-46FE-B975-3CAB88B8D4B1}">
      <dgm:prSet/>
      <dgm:spPr/>
      <dgm:t>
        <a:bodyPr/>
        <a:lstStyle/>
        <a:p>
          <a:endParaRPr lang="fr-FR" sz="1600"/>
        </a:p>
      </dgm:t>
    </dgm:pt>
    <dgm:pt modelId="{697B987D-4140-48C3-9072-E90D8E25FB3D}">
      <dgm:prSet phldrT="[Texte]" custT="1"/>
      <dgm:spPr>
        <a:solidFill>
          <a:schemeClr val="accent3"/>
        </a:solidFill>
        <a:ln>
          <a:solidFill>
            <a:schemeClr val="accent4"/>
          </a:solidFill>
        </a:ln>
      </dgm:spPr>
      <dgm:t>
        <a:bodyPr/>
        <a:lstStyle/>
        <a:p>
          <a:r>
            <a:rPr lang="fr-FR" sz="2400" b="1"/>
            <a:t>Résultats</a:t>
          </a:r>
        </a:p>
      </dgm:t>
      <dgm:extLst>
        <a:ext uri="{E40237B7-FDA0-4F09-8148-C483321AD2D9}">
          <dgm14:cNvPr xmlns:dgm14="http://schemas.microsoft.com/office/drawing/2010/diagram" id="0" name="">
            <a:hlinkClick xmlns:r="http://schemas.openxmlformats.org/officeDocument/2006/relationships" r:id="rId3"/>
          </dgm14:cNvPr>
        </a:ext>
      </dgm:extLst>
    </dgm:pt>
    <dgm:pt modelId="{929008DD-09AF-43B2-B19A-E7E14C9FA4DF}" type="parTrans" cxnId="{AAD78DE7-8FCF-41C1-9B49-36432236F1C6}">
      <dgm:prSet/>
      <dgm:spPr/>
      <dgm:t>
        <a:bodyPr/>
        <a:lstStyle/>
        <a:p>
          <a:endParaRPr lang="fr-FR" sz="1600"/>
        </a:p>
      </dgm:t>
    </dgm:pt>
    <dgm:pt modelId="{82AEE343-D5A2-4A61-A20D-69AF8E8618B5}" type="sibTrans" cxnId="{AAD78DE7-8FCF-41C1-9B49-36432236F1C6}">
      <dgm:prSet/>
      <dgm:spPr/>
      <dgm:t>
        <a:bodyPr/>
        <a:lstStyle/>
        <a:p>
          <a:endParaRPr lang="fr-FR" sz="1600"/>
        </a:p>
      </dgm:t>
    </dgm:pt>
    <dgm:pt modelId="{738A7BDE-3EC9-4EEE-834F-0F1B430396CD}">
      <dgm:prSet custT="1"/>
      <dgm:spPr>
        <a:solidFill>
          <a:schemeClr val="accent4">
            <a:lumMod val="75000"/>
          </a:schemeClr>
        </a:solidFill>
        <a:ln>
          <a:solidFill>
            <a:schemeClr val="accent4"/>
          </a:solidFill>
        </a:ln>
      </dgm:spPr>
      <dgm:t>
        <a:bodyPr/>
        <a:lstStyle/>
        <a:p>
          <a:r>
            <a:rPr lang="fr-FR" sz="2000"/>
            <a:t>Cartographie</a:t>
          </a:r>
        </a:p>
      </dgm:t>
      <dgm:extLst>
        <a:ext uri="{E40237B7-FDA0-4F09-8148-C483321AD2D9}">
          <dgm14:cNvPr xmlns:dgm14="http://schemas.microsoft.com/office/drawing/2010/diagram" id="0" name="">
            <a:hlinkClick xmlns:r="http://schemas.openxmlformats.org/officeDocument/2006/relationships" r:id="rId4"/>
          </dgm14:cNvPr>
        </a:ext>
      </dgm:extLst>
    </dgm:pt>
    <dgm:pt modelId="{4C5EE314-DF9B-4D95-BE65-D01A53AE7F0D}" type="parTrans" cxnId="{659A262C-19D9-4516-9082-6B3FBF19D74B}">
      <dgm:prSet/>
      <dgm:spPr/>
      <dgm:t>
        <a:bodyPr/>
        <a:lstStyle/>
        <a:p>
          <a:endParaRPr lang="fr-FR" sz="1600"/>
        </a:p>
      </dgm:t>
    </dgm:pt>
    <dgm:pt modelId="{67D06CAF-CBD1-4EAD-8EA4-7E8C59184EB4}" type="sibTrans" cxnId="{659A262C-19D9-4516-9082-6B3FBF19D74B}">
      <dgm:prSet/>
      <dgm:spPr/>
      <dgm:t>
        <a:bodyPr/>
        <a:lstStyle/>
        <a:p>
          <a:endParaRPr lang="fr-FR" sz="1600"/>
        </a:p>
      </dgm:t>
    </dgm:pt>
    <dgm:pt modelId="{93DF3DD2-A2F4-4B0D-AF69-35416BDF0012}" type="pres">
      <dgm:prSet presAssocID="{68EE98AA-B854-4638-84A7-93F3943D3055}" presName="Name0" presStyleCnt="0">
        <dgm:presLayoutVars>
          <dgm:dir/>
          <dgm:resizeHandles val="exact"/>
        </dgm:presLayoutVars>
      </dgm:prSet>
      <dgm:spPr/>
    </dgm:pt>
    <dgm:pt modelId="{D19A9D43-0782-4B52-82DC-56C79502EF56}" type="pres">
      <dgm:prSet presAssocID="{6F654271-60A3-411C-A62C-127E775AB06C}" presName="parTxOnly" presStyleLbl="node1" presStyleIdx="0" presStyleCnt="4">
        <dgm:presLayoutVars>
          <dgm:bulletEnabled val="1"/>
        </dgm:presLayoutVars>
      </dgm:prSet>
      <dgm:spPr/>
      <dgm:t>
        <a:bodyPr/>
        <a:lstStyle/>
        <a:p>
          <a:endParaRPr lang="fr-FR"/>
        </a:p>
      </dgm:t>
    </dgm:pt>
    <dgm:pt modelId="{FD379B6D-B3A2-47AE-ADBD-4C4712609542}" type="pres">
      <dgm:prSet presAssocID="{60E3BD28-B233-4465-B669-5104B4B06422}" presName="parSpace" presStyleCnt="0"/>
      <dgm:spPr/>
    </dgm:pt>
    <dgm:pt modelId="{F78DE76B-4178-41D3-8FD0-03050F55944A}" type="pres">
      <dgm:prSet presAssocID="{B054B391-12D1-45AC-BC47-DBD192735A46}" presName="parTxOnly" presStyleLbl="node1" presStyleIdx="1" presStyleCnt="4">
        <dgm:presLayoutVars>
          <dgm:bulletEnabled val="1"/>
        </dgm:presLayoutVars>
      </dgm:prSet>
      <dgm:spPr/>
      <dgm:t>
        <a:bodyPr/>
        <a:lstStyle/>
        <a:p>
          <a:endParaRPr lang="fr-FR"/>
        </a:p>
      </dgm:t>
    </dgm:pt>
    <dgm:pt modelId="{D4A386F2-D6CB-4EF3-BE9B-2AB1EE093EFF}" type="pres">
      <dgm:prSet presAssocID="{D5379949-A7D1-473C-B9DC-6FE00C6B4606}" presName="parSpace" presStyleCnt="0"/>
      <dgm:spPr/>
    </dgm:pt>
    <dgm:pt modelId="{D1FABA35-D926-4ECE-83FC-494AA2F8298A}" type="pres">
      <dgm:prSet presAssocID="{697B987D-4140-48C3-9072-E90D8E25FB3D}" presName="parTxOnly" presStyleLbl="node1" presStyleIdx="2" presStyleCnt="4">
        <dgm:presLayoutVars>
          <dgm:bulletEnabled val="1"/>
        </dgm:presLayoutVars>
      </dgm:prSet>
      <dgm:spPr/>
      <dgm:t>
        <a:bodyPr/>
        <a:lstStyle/>
        <a:p>
          <a:endParaRPr lang="fr-FR"/>
        </a:p>
      </dgm:t>
    </dgm:pt>
    <dgm:pt modelId="{64425079-8978-4790-81CD-08A2140A5FB7}" type="pres">
      <dgm:prSet presAssocID="{82AEE343-D5A2-4A61-A20D-69AF8E8618B5}" presName="parSpace" presStyleCnt="0"/>
      <dgm:spPr/>
    </dgm:pt>
    <dgm:pt modelId="{90D4882F-020A-4D17-98FA-265799D953A4}" type="pres">
      <dgm:prSet presAssocID="{738A7BDE-3EC9-4EEE-834F-0F1B430396CD}" presName="parTxOnly" presStyleLbl="node1" presStyleIdx="3" presStyleCnt="4">
        <dgm:presLayoutVars>
          <dgm:bulletEnabled val="1"/>
        </dgm:presLayoutVars>
      </dgm:prSet>
      <dgm:spPr/>
      <dgm:t>
        <a:bodyPr/>
        <a:lstStyle/>
        <a:p>
          <a:endParaRPr lang="fr-FR"/>
        </a:p>
      </dgm:t>
    </dgm:pt>
  </dgm:ptLst>
  <dgm:cxnLst>
    <dgm:cxn modelId="{DA26D5D8-7362-43E4-9CC9-96E7A1A651A1}" type="presOf" srcId="{B054B391-12D1-45AC-BC47-DBD192735A46}" destId="{F78DE76B-4178-41D3-8FD0-03050F55944A}" srcOrd="0" destOrd="0" presId="urn:microsoft.com/office/officeart/2005/8/layout/hChevron3"/>
    <dgm:cxn modelId="{D8EE4189-767C-46FE-B975-3CAB88B8D4B1}" srcId="{68EE98AA-B854-4638-84A7-93F3943D3055}" destId="{B054B391-12D1-45AC-BC47-DBD192735A46}" srcOrd="1" destOrd="0" parTransId="{9E5CA9BB-64EF-4EF7-85CB-01C8862F97AF}" sibTransId="{D5379949-A7D1-473C-B9DC-6FE00C6B4606}"/>
    <dgm:cxn modelId="{AAD78DE7-8FCF-41C1-9B49-36432236F1C6}" srcId="{68EE98AA-B854-4638-84A7-93F3943D3055}" destId="{697B987D-4140-48C3-9072-E90D8E25FB3D}" srcOrd="2" destOrd="0" parTransId="{929008DD-09AF-43B2-B19A-E7E14C9FA4DF}" sibTransId="{82AEE343-D5A2-4A61-A20D-69AF8E8618B5}"/>
    <dgm:cxn modelId="{96A56746-AA58-491E-A7E5-740176F5EFDE}" type="presOf" srcId="{6F654271-60A3-411C-A62C-127E775AB06C}" destId="{D19A9D43-0782-4B52-82DC-56C79502EF56}" srcOrd="0" destOrd="0" presId="urn:microsoft.com/office/officeart/2005/8/layout/hChevron3"/>
    <dgm:cxn modelId="{BB19C52E-B096-4160-A764-38714165DD9E}" type="presOf" srcId="{738A7BDE-3EC9-4EEE-834F-0F1B430396CD}" destId="{90D4882F-020A-4D17-98FA-265799D953A4}" srcOrd="0" destOrd="0" presId="urn:microsoft.com/office/officeart/2005/8/layout/hChevron3"/>
    <dgm:cxn modelId="{AFC0BF33-52D2-44B5-B062-E239BF479F1D}" type="presOf" srcId="{697B987D-4140-48C3-9072-E90D8E25FB3D}" destId="{D1FABA35-D926-4ECE-83FC-494AA2F8298A}" srcOrd="0" destOrd="0" presId="urn:microsoft.com/office/officeart/2005/8/layout/hChevron3"/>
    <dgm:cxn modelId="{659A262C-19D9-4516-9082-6B3FBF19D74B}" srcId="{68EE98AA-B854-4638-84A7-93F3943D3055}" destId="{738A7BDE-3EC9-4EEE-834F-0F1B430396CD}" srcOrd="3" destOrd="0" parTransId="{4C5EE314-DF9B-4D95-BE65-D01A53AE7F0D}" sibTransId="{67D06CAF-CBD1-4EAD-8EA4-7E8C59184EB4}"/>
    <dgm:cxn modelId="{533C9A4F-9C2C-4C95-A26E-D1C553C3BA88}" type="presOf" srcId="{68EE98AA-B854-4638-84A7-93F3943D3055}" destId="{93DF3DD2-A2F4-4B0D-AF69-35416BDF0012}" srcOrd="0" destOrd="0" presId="urn:microsoft.com/office/officeart/2005/8/layout/hChevron3"/>
    <dgm:cxn modelId="{BC68A987-CB64-436C-81C9-1548411B16DE}" srcId="{68EE98AA-B854-4638-84A7-93F3943D3055}" destId="{6F654271-60A3-411C-A62C-127E775AB06C}" srcOrd="0" destOrd="0" parTransId="{6B3E6955-4DB6-4984-9385-41169735B5E4}" sibTransId="{60E3BD28-B233-4465-B669-5104B4B06422}"/>
    <dgm:cxn modelId="{C8E89C37-19A0-4EB9-ADA1-98B91BEB08F7}" type="presParOf" srcId="{93DF3DD2-A2F4-4B0D-AF69-35416BDF0012}" destId="{D19A9D43-0782-4B52-82DC-56C79502EF56}" srcOrd="0" destOrd="0" presId="urn:microsoft.com/office/officeart/2005/8/layout/hChevron3"/>
    <dgm:cxn modelId="{573639E8-85CA-48F1-B9B9-656B4B7021D0}" type="presParOf" srcId="{93DF3DD2-A2F4-4B0D-AF69-35416BDF0012}" destId="{FD379B6D-B3A2-47AE-ADBD-4C4712609542}" srcOrd="1" destOrd="0" presId="urn:microsoft.com/office/officeart/2005/8/layout/hChevron3"/>
    <dgm:cxn modelId="{6B2863F5-8B1C-4CE6-AA14-D67363F179E0}" type="presParOf" srcId="{93DF3DD2-A2F4-4B0D-AF69-35416BDF0012}" destId="{F78DE76B-4178-41D3-8FD0-03050F55944A}" srcOrd="2" destOrd="0" presId="urn:microsoft.com/office/officeart/2005/8/layout/hChevron3"/>
    <dgm:cxn modelId="{26822988-411E-44F6-BDBA-C706150B3F78}" type="presParOf" srcId="{93DF3DD2-A2F4-4B0D-AF69-35416BDF0012}" destId="{D4A386F2-D6CB-4EF3-BE9B-2AB1EE093EFF}" srcOrd="3" destOrd="0" presId="urn:microsoft.com/office/officeart/2005/8/layout/hChevron3"/>
    <dgm:cxn modelId="{2F38BD6C-63F1-41FC-8910-CFC41040E1C6}" type="presParOf" srcId="{93DF3DD2-A2F4-4B0D-AF69-35416BDF0012}" destId="{D1FABA35-D926-4ECE-83FC-494AA2F8298A}" srcOrd="4" destOrd="0" presId="urn:microsoft.com/office/officeart/2005/8/layout/hChevron3"/>
    <dgm:cxn modelId="{FFCCADB8-AB78-4C7B-B27E-57E756953025}" type="presParOf" srcId="{93DF3DD2-A2F4-4B0D-AF69-35416BDF0012}" destId="{64425079-8978-4790-81CD-08A2140A5FB7}" srcOrd="5" destOrd="0" presId="urn:microsoft.com/office/officeart/2005/8/layout/hChevron3"/>
    <dgm:cxn modelId="{F172905A-107E-4AE2-8372-D4670E5CF13F}" type="presParOf" srcId="{93DF3DD2-A2F4-4B0D-AF69-35416BDF0012}" destId="{90D4882F-020A-4D17-98FA-265799D953A4}" srcOrd="6" destOrd="0" presId="urn:microsoft.com/office/officeart/2005/8/layout/hChevron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68EE98AA-B854-4638-84A7-93F3943D3055}" type="doc">
      <dgm:prSet loTypeId="urn:microsoft.com/office/officeart/2005/8/layout/hChevron3" loCatId="process" qsTypeId="urn:microsoft.com/office/officeart/2005/8/quickstyle/simple1" qsCatId="simple" csTypeId="urn:microsoft.com/office/officeart/2005/8/colors/accent1_2" csCatId="accent1" phldr="1"/>
      <dgm:spPr/>
    </dgm:pt>
    <dgm:pt modelId="{6F654271-60A3-411C-A62C-127E775AB06C}">
      <dgm:prSet phldrT="[Texte]" custT="1"/>
      <dgm:spPr>
        <a:solidFill>
          <a:schemeClr val="bg1">
            <a:lumMod val="75000"/>
          </a:schemeClr>
        </a:solidFill>
        <a:ln>
          <a:solidFill>
            <a:schemeClr val="accent4"/>
          </a:solidFill>
        </a:ln>
      </dgm:spPr>
      <dgm:t>
        <a:bodyPr/>
        <a:lstStyle/>
        <a:p>
          <a:r>
            <a:rPr lang="fr-FR" sz="2000">
              <a:solidFill>
                <a:sysClr val="windowText" lastClr="000000"/>
              </a:solidFill>
            </a:rPr>
            <a:t>Accueil</a:t>
          </a:r>
        </a:p>
      </dgm:t>
      <dgm:extLst>
        <a:ext uri="{E40237B7-FDA0-4F09-8148-C483321AD2D9}">
          <dgm14:cNvPr xmlns:dgm14="http://schemas.microsoft.com/office/drawing/2010/diagram" id="0" name="">
            <a:hlinkClick xmlns:r="http://schemas.openxmlformats.org/officeDocument/2006/relationships" r:id="rId1"/>
          </dgm14:cNvPr>
        </a:ext>
      </dgm:extLst>
    </dgm:pt>
    <dgm:pt modelId="{6B3E6955-4DB6-4984-9385-41169735B5E4}" type="parTrans" cxnId="{BC68A987-CB64-436C-81C9-1548411B16DE}">
      <dgm:prSet/>
      <dgm:spPr/>
      <dgm:t>
        <a:bodyPr/>
        <a:lstStyle/>
        <a:p>
          <a:endParaRPr lang="fr-FR" sz="1600"/>
        </a:p>
      </dgm:t>
    </dgm:pt>
    <dgm:pt modelId="{60E3BD28-B233-4465-B669-5104B4B06422}" type="sibTrans" cxnId="{BC68A987-CB64-436C-81C9-1548411B16DE}">
      <dgm:prSet/>
      <dgm:spPr/>
      <dgm:t>
        <a:bodyPr/>
        <a:lstStyle/>
        <a:p>
          <a:endParaRPr lang="fr-FR" sz="1600"/>
        </a:p>
      </dgm:t>
    </dgm:pt>
    <dgm:pt modelId="{B054B391-12D1-45AC-BC47-DBD192735A46}">
      <dgm:prSet phldrT="[Texte]" custT="1"/>
      <dgm:spPr>
        <a:solidFill>
          <a:schemeClr val="accent4">
            <a:lumMod val="60000"/>
            <a:lumOff val="40000"/>
          </a:schemeClr>
        </a:solidFill>
        <a:ln>
          <a:solidFill>
            <a:schemeClr val="accent4"/>
          </a:solidFill>
        </a:ln>
      </dgm:spPr>
      <dgm:t>
        <a:bodyPr/>
        <a:lstStyle/>
        <a:p>
          <a:r>
            <a:rPr lang="fr-FR" sz="2000" b="0">
              <a:solidFill>
                <a:sysClr val="windowText" lastClr="000000"/>
              </a:solidFill>
            </a:rPr>
            <a:t>Score</a:t>
          </a:r>
        </a:p>
      </dgm:t>
      <dgm:extLst>
        <a:ext uri="{E40237B7-FDA0-4F09-8148-C483321AD2D9}">
          <dgm14:cNvPr xmlns:dgm14="http://schemas.microsoft.com/office/drawing/2010/diagram" id="0" name="">
            <a:hlinkClick xmlns:r="http://schemas.openxmlformats.org/officeDocument/2006/relationships" r:id="rId2"/>
          </dgm14:cNvPr>
        </a:ext>
      </dgm:extLst>
    </dgm:pt>
    <dgm:pt modelId="{9E5CA9BB-64EF-4EF7-85CB-01C8862F97AF}" type="parTrans" cxnId="{D8EE4189-767C-46FE-B975-3CAB88B8D4B1}">
      <dgm:prSet/>
      <dgm:spPr/>
      <dgm:t>
        <a:bodyPr/>
        <a:lstStyle/>
        <a:p>
          <a:endParaRPr lang="fr-FR" sz="1600"/>
        </a:p>
      </dgm:t>
    </dgm:pt>
    <dgm:pt modelId="{D5379949-A7D1-473C-B9DC-6FE00C6B4606}" type="sibTrans" cxnId="{D8EE4189-767C-46FE-B975-3CAB88B8D4B1}">
      <dgm:prSet/>
      <dgm:spPr/>
      <dgm:t>
        <a:bodyPr/>
        <a:lstStyle/>
        <a:p>
          <a:endParaRPr lang="fr-FR" sz="1600"/>
        </a:p>
      </dgm:t>
    </dgm:pt>
    <dgm:pt modelId="{697B987D-4140-48C3-9072-E90D8E25FB3D}">
      <dgm:prSet phldrT="[Texte]" custT="1"/>
      <dgm:spPr>
        <a:solidFill>
          <a:schemeClr val="accent4"/>
        </a:solidFill>
        <a:ln>
          <a:solidFill>
            <a:schemeClr val="accent4"/>
          </a:solidFill>
        </a:ln>
      </dgm:spPr>
      <dgm:t>
        <a:bodyPr/>
        <a:lstStyle/>
        <a:p>
          <a:r>
            <a:rPr lang="fr-FR" sz="2000" b="0"/>
            <a:t>Résultats</a:t>
          </a:r>
        </a:p>
      </dgm:t>
      <dgm:extLst>
        <a:ext uri="{E40237B7-FDA0-4F09-8148-C483321AD2D9}">
          <dgm14:cNvPr xmlns:dgm14="http://schemas.microsoft.com/office/drawing/2010/diagram" id="0" name="">
            <a:hlinkClick xmlns:r="http://schemas.openxmlformats.org/officeDocument/2006/relationships" r:id="rId3"/>
          </dgm14:cNvPr>
        </a:ext>
      </dgm:extLst>
    </dgm:pt>
    <dgm:pt modelId="{929008DD-09AF-43B2-B19A-E7E14C9FA4DF}" type="parTrans" cxnId="{AAD78DE7-8FCF-41C1-9B49-36432236F1C6}">
      <dgm:prSet/>
      <dgm:spPr/>
      <dgm:t>
        <a:bodyPr/>
        <a:lstStyle/>
        <a:p>
          <a:endParaRPr lang="fr-FR" sz="1600"/>
        </a:p>
      </dgm:t>
    </dgm:pt>
    <dgm:pt modelId="{82AEE343-D5A2-4A61-A20D-69AF8E8618B5}" type="sibTrans" cxnId="{AAD78DE7-8FCF-41C1-9B49-36432236F1C6}">
      <dgm:prSet/>
      <dgm:spPr/>
      <dgm:t>
        <a:bodyPr/>
        <a:lstStyle/>
        <a:p>
          <a:endParaRPr lang="fr-FR" sz="1600"/>
        </a:p>
      </dgm:t>
    </dgm:pt>
    <dgm:pt modelId="{738A7BDE-3EC9-4EEE-834F-0F1B430396CD}">
      <dgm:prSet custT="1"/>
      <dgm:spPr>
        <a:solidFill>
          <a:schemeClr val="accent3"/>
        </a:solidFill>
        <a:ln>
          <a:solidFill>
            <a:schemeClr val="accent4"/>
          </a:solidFill>
        </a:ln>
      </dgm:spPr>
      <dgm:t>
        <a:bodyPr/>
        <a:lstStyle/>
        <a:p>
          <a:r>
            <a:rPr lang="fr-FR" sz="2400" b="1"/>
            <a:t>Cartographie</a:t>
          </a:r>
        </a:p>
      </dgm:t>
      <dgm:extLst>
        <a:ext uri="{E40237B7-FDA0-4F09-8148-C483321AD2D9}">
          <dgm14:cNvPr xmlns:dgm14="http://schemas.microsoft.com/office/drawing/2010/diagram" id="0" name="">
            <a:hlinkClick xmlns:r="http://schemas.openxmlformats.org/officeDocument/2006/relationships" r:id="rId4"/>
          </dgm14:cNvPr>
        </a:ext>
      </dgm:extLst>
    </dgm:pt>
    <dgm:pt modelId="{4C5EE314-DF9B-4D95-BE65-D01A53AE7F0D}" type="parTrans" cxnId="{659A262C-19D9-4516-9082-6B3FBF19D74B}">
      <dgm:prSet/>
      <dgm:spPr/>
      <dgm:t>
        <a:bodyPr/>
        <a:lstStyle/>
        <a:p>
          <a:endParaRPr lang="fr-FR" sz="1600"/>
        </a:p>
      </dgm:t>
    </dgm:pt>
    <dgm:pt modelId="{67D06CAF-CBD1-4EAD-8EA4-7E8C59184EB4}" type="sibTrans" cxnId="{659A262C-19D9-4516-9082-6B3FBF19D74B}">
      <dgm:prSet/>
      <dgm:spPr/>
      <dgm:t>
        <a:bodyPr/>
        <a:lstStyle/>
        <a:p>
          <a:endParaRPr lang="fr-FR" sz="1600"/>
        </a:p>
      </dgm:t>
    </dgm:pt>
    <dgm:pt modelId="{93DF3DD2-A2F4-4B0D-AF69-35416BDF0012}" type="pres">
      <dgm:prSet presAssocID="{68EE98AA-B854-4638-84A7-93F3943D3055}" presName="Name0" presStyleCnt="0">
        <dgm:presLayoutVars>
          <dgm:dir/>
          <dgm:resizeHandles val="exact"/>
        </dgm:presLayoutVars>
      </dgm:prSet>
      <dgm:spPr/>
    </dgm:pt>
    <dgm:pt modelId="{D19A9D43-0782-4B52-82DC-56C79502EF56}" type="pres">
      <dgm:prSet presAssocID="{6F654271-60A3-411C-A62C-127E775AB06C}" presName="parTxOnly" presStyleLbl="node1" presStyleIdx="0" presStyleCnt="4">
        <dgm:presLayoutVars>
          <dgm:bulletEnabled val="1"/>
        </dgm:presLayoutVars>
      </dgm:prSet>
      <dgm:spPr/>
      <dgm:t>
        <a:bodyPr/>
        <a:lstStyle/>
        <a:p>
          <a:endParaRPr lang="fr-FR"/>
        </a:p>
      </dgm:t>
    </dgm:pt>
    <dgm:pt modelId="{FD379B6D-B3A2-47AE-ADBD-4C4712609542}" type="pres">
      <dgm:prSet presAssocID="{60E3BD28-B233-4465-B669-5104B4B06422}" presName="parSpace" presStyleCnt="0"/>
      <dgm:spPr/>
    </dgm:pt>
    <dgm:pt modelId="{F78DE76B-4178-41D3-8FD0-03050F55944A}" type="pres">
      <dgm:prSet presAssocID="{B054B391-12D1-45AC-BC47-DBD192735A46}" presName="parTxOnly" presStyleLbl="node1" presStyleIdx="1" presStyleCnt="4">
        <dgm:presLayoutVars>
          <dgm:bulletEnabled val="1"/>
        </dgm:presLayoutVars>
      </dgm:prSet>
      <dgm:spPr/>
      <dgm:t>
        <a:bodyPr/>
        <a:lstStyle/>
        <a:p>
          <a:endParaRPr lang="fr-FR"/>
        </a:p>
      </dgm:t>
    </dgm:pt>
    <dgm:pt modelId="{D4A386F2-D6CB-4EF3-BE9B-2AB1EE093EFF}" type="pres">
      <dgm:prSet presAssocID="{D5379949-A7D1-473C-B9DC-6FE00C6B4606}" presName="parSpace" presStyleCnt="0"/>
      <dgm:spPr/>
    </dgm:pt>
    <dgm:pt modelId="{D1FABA35-D926-4ECE-83FC-494AA2F8298A}" type="pres">
      <dgm:prSet presAssocID="{697B987D-4140-48C3-9072-E90D8E25FB3D}" presName="parTxOnly" presStyleLbl="node1" presStyleIdx="2" presStyleCnt="4">
        <dgm:presLayoutVars>
          <dgm:bulletEnabled val="1"/>
        </dgm:presLayoutVars>
      </dgm:prSet>
      <dgm:spPr/>
      <dgm:t>
        <a:bodyPr/>
        <a:lstStyle/>
        <a:p>
          <a:endParaRPr lang="fr-FR"/>
        </a:p>
      </dgm:t>
    </dgm:pt>
    <dgm:pt modelId="{64425079-8978-4790-81CD-08A2140A5FB7}" type="pres">
      <dgm:prSet presAssocID="{82AEE343-D5A2-4A61-A20D-69AF8E8618B5}" presName="parSpace" presStyleCnt="0"/>
      <dgm:spPr/>
    </dgm:pt>
    <dgm:pt modelId="{90D4882F-020A-4D17-98FA-265799D953A4}" type="pres">
      <dgm:prSet presAssocID="{738A7BDE-3EC9-4EEE-834F-0F1B430396CD}" presName="parTxOnly" presStyleLbl="node1" presStyleIdx="3" presStyleCnt="4">
        <dgm:presLayoutVars>
          <dgm:bulletEnabled val="1"/>
        </dgm:presLayoutVars>
      </dgm:prSet>
      <dgm:spPr/>
      <dgm:t>
        <a:bodyPr/>
        <a:lstStyle/>
        <a:p>
          <a:endParaRPr lang="fr-FR"/>
        </a:p>
      </dgm:t>
    </dgm:pt>
  </dgm:ptLst>
  <dgm:cxnLst>
    <dgm:cxn modelId="{7D07B2D5-1E97-41EA-AEAB-CB2B96A40FF8}" type="presOf" srcId="{738A7BDE-3EC9-4EEE-834F-0F1B430396CD}" destId="{90D4882F-020A-4D17-98FA-265799D953A4}" srcOrd="0" destOrd="0" presId="urn:microsoft.com/office/officeart/2005/8/layout/hChevron3"/>
    <dgm:cxn modelId="{D8EE4189-767C-46FE-B975-3CAB88B8D4B1}" srcId="{68EE98AA-B854-4638-84A7-93F3943D3055}" destId="{B054B391-12D1-45AC-BC47-DBD192735A46}" srcOrd="1" destOrd="0" parTransId="{9E5CA9BB-64EF-4EF7-85CB-01C8862F97AF}" sibTransId="{D5379949-A7D1-473C-B9DC-6FE00C6B4606}"/>
    <dgm:cxn modelId="{B6FD1641-A2F5-41A0-8FBA-3588B52EC06F}" type="presOf" srcId="{B054B391-12D1-45AC-BC47-DBD192735A46}" destId="{F78DE76B-4178-41D3-8FD0-03050F55944A}" srcOrd="0" destOrd="0" presId="urn:microsoft.com/office/officeart/2005/8/layout/hChevron3"/>
    <dgm:cxn modelId="{AAD78DE7-8FCF-41C1-9B49-36432236F1C6}" srcId="{68EE98AA-B854-4638-84A7-93F3943D3055}" destId="{697B987D-4140-48C3-9072-E90D8E25FB3D}" srcOrd="2" destOrd="0" parTransId="{929008DD-09AF-43B2-B19A-E7E14C9FA4DF}" sibTransId="{82AEE343-D5A2-4A61-A20D-69AF8E8618B5}"/>
    <dgm:cxn modelId="{FE96AD71-ACB0-4FE0-8CC1-CBBEAD3C0A8A}" type="presOf" srcId="{68EE98AA-B854-4638-84A7-93F3943D3055}" destId="{93DF3DD2-A2F4-4B0D-AF69-35416BDF0012}" srcOrd="0" destOrd="0" presId="urn:microsoft.com/office/officeart/2005/8/layout/hChevron3"/>
    <dgm:cxn modelId="{D59B1042-9473-4098-B3CE-490F717834A1}" type="presOf" srcId="{697B987D-4140-48C3-9072-E90D8E25FB3D}" destId="{D1FABA35-D926-4ECE-83FC-494AA2F8298A}" srcOrd="0" destOrd="0" presId="urn:microsoft.com/office/officeart/2005/8/layout/hChevron3"/>
    <dgm:cxn modelId="{659A262C-19D9-4516-9082-6B3FBF19D74B}" srcId="{68EE98AA-B854-4638-84A7-93F3943D3055}" destId="{738A7BDE-3EC9-4EEE-834F-0F1B430396CD}" srcOrd="3" destOrd="0" parTransId="{4C5EE314-DF9B-4D95-BE65-D01A53AE7F0D}" sibTransId="{67D06CAF-CBD1-4EAD-8EA4-7E8C59184EB4}"/>
    <dgm:cxn modelId="{34C30F5B-3478-48BD-8748-70F067E7C72C}" type="presOf" srcId="{6F654271-60A3-411C-A62C-127E775AB06C}" destId="{D19A9D43-0782-4B52-82DC-56C79502EF56}" srcOrd="0" destOrd="0" presId="urn:microsoft.com/office/officeart/2005/8/layout/hChevron3"/>
    <dgm:cxn modelId="{BC68A987-CB64-436C-81C9-1548411B16DE}" srcId="{68EE98AA-B854-4638-84A7-93F3943D3055}" destId="{6F654271-60A3-411C-A62C-127E775AB06C}" srcOrd="0" destOrd="0" parTransId="{6B3E6955-4DB6-4984-9385-41169735B5E4}" sibTransId="{60E3BD28-B233-4465-B669-5104B4B06422}"/>
    <dgm:cxn modelId="{672703E7-006B-42B6-ABA6-FCBDA92F0018}" type="presParOf" srcId="{93DF3DD2-A2F4-4B0D-AF69-35416BDF0012}" destId="{D19A9D43-0782-4B52-82DC-56C79502EF56}" srcOrd="0" destOrd="0" presId="urn:microsoft.com/office/officeart/2005/8/layout/hChevron3"/>
    <dgm:cxn modelId="{7696E09C-DBC6-43F1-952D-D2B256DD293A}" type="presParOf" srcId="{93DF3DD2-A2F4-4B0D-AF69-35416BDF0012}" destId="{FD379B6D-B3A2-47AE-ADBD-4C4712609542}" srcOrd="1" destOrd="0" presId="urn:microsoft.com/office/officeart/2005/8/layout/hChevron3"/>
    <dgm:cxn modelId="{E0543F0B-FEB8-4AD8-B98A-F962F0C01E6B}" type="presParOf" srcId="{93DF3DD2-A2F4-4B0D-AF69-35416BDF0012}" destId="{F78DE76B-4178-41D3-8FD0-03050F55944A}" srcOrd="2" destOrd="0" presId="urn:microsoft.com/office/officeart/2005/8/layout/hChevron3"/>
    <dgm:cxn modelId="{D8640ACA-661E-4E9C-8ED9-0E3D4D9E4BEE}" type="presParOf" srcId="{93DF3DD2-A2F4-4B0D-AF69-35416BDF0012}" destId="{D4A386F2-D6CB-4EF3-BE9B-2AB1EE093EFF}" srcOrd="3" destOrd="0" presId="urn:microsoft.com/office/officeart/2005/8/layout/hChevron3"/>
    <dgm:cxn modelId="{BF2D3839-E957-40DD-9D7C-E9D4160ECC43}" type="presParOf" srcId="{93DF3DD2-A2F4-4B0D-AF69-35416BDF0012}" destId="{D1FABA35-D926-4ECE-83FC-494AA2F8298A}" srcOrd="4" destOrd="0" presId="urn:microsoft.com/office/officeart/2005/8/layout/hChevron3"/>
    <dgm:cxn modelId="{90A70A19-7A43-4FCD-BB07-01523259E30B}" type="presParOf" srcId="{93DF3DD2-A2F4-4B0D-AF69-35416BDF0012}" destId="{64425079-8978-4790-81CD-08A2140A5FB7}" srcOrd="5" destOrd="0" presId="urn:microsoft.com/office/officeart/2005/8/layout/hChevron3"/>
    <dgm:cxn modelId="{063640C7-C43C-4FEA-B07E-38FB233AB9E5}" type="presParOf" srcId="{93DF3DD2-A2F4-4B0D-AF69-35416BDF0012}" destId="{90D4882F-020A-4D17-98FA-265799D953A4}" srcOrd="6"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19A9D43-0782-4B52-82DC-56C79502EF56}">
      <dsp:nvSpPr>
        <dsp:cNvPr id="0" name=""/>
        <dsp:cNvSpPr/>
      </dsp:nvSpPr>
      <dsp:spPr>
        <a:xfrm>
          <a:off x="2371" y="0"/>
          <a:ext cx="2379103" cy="653142"/>
        </a:xfrm>
        <a:prstGeom prst="homePlate">
          <a:avLst/>
        </a:prstGeom>
        <a:solidFill>
          <a:schemeClr val="bg1">
            <a:lumMod val="75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lang="fr-FR" sz="1400" kern="1200">
              <a:solidFill>
                <a:sysClr val="windowText" lastClr="000000"/>
              </a:solidFill>
            </a:rPr>
            <a:t>Accueil</a:t>
          </a:r>
        </a:p>
      </dsp:txBody>
      <dsp:txXfrm>
        <a:off x="2371" y="0"/>
        <a:ext cx="2215818" cy="653142"/>
      </dsp:txXfrm>
    </dsp:sp>
    <dsp:sp modelId="{F78DE76B-4178-41D3-8FD0-03050F55944A}">
      <dsp:nvSpPr>
        <dsp:cNvPr id="0" name=""/>
        <dsp:cNvSpPr/>
      </dsp:nvSpPr>
      <dsp:spPr>
        <a:xfrm>
          <a:off x="1905653" y="0"/>
          <a:ext cx="2379103" cy="653142"/>
        </a:xfrm>
        <a:prstGeom prst="chevron">
          <a:avLst/>
        </a:prstGeom>
        <a:solidFill>
          <a:schemeClr val="accent3"/>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008" tIns="42672" rIns="21336" bIns="42672" numCol="1" spcCol="1270" anchor="ctr" anchorCtr="0">
          <a:noAutofit/>
        </a:bodyPr>
        <a:lstStyle/>
        <a:p>
          <a:pPr lvl="0" algn="ctr" defTabSz="711200">
            <a:lnSpc>
              <a:spcPct val="90000"/>
            </a:lnSpc>
            <a:spcBef>
              <a:spcPct val="0"/>
            </a:spcBef>
            <a:spcAft>
              <a:spcPct val="35000"/>
            </a:spcAft>
          </a:pPr>
          <a:r>
            <a:rPr lang="fr-FR" sz="1600" b="1" kern="1200">
              <a:solidFill>
                <a:sysClr val="windowText" lastClr="000000"/>
              </a:solidFill>
            </a:rPr>
            <a:t>Score</a:t>
          </a:r>
        </a:p>
      </dsp:txBody>
      <dsp:txXfrm>
        <a:off x="2232224" y="0"/>
        <a:ext cx="1725961" cy="653142"/>
      </dsp:txXfrm>
    </dsp:sp>
    <dsp:sp modelId="{D1FABA35-D926-4ECE-83FC-494AA2F8298A}">
      <dsp:nvSpPr>
        <dsp:cNvPr id="0" name=""/>
        <dsp:cNvSpPr/>
      </dsp:nvSpPr>
      <dsp:spPr>
        <a:xfrm>
          <a:off x="3808936" y="0"/>
          <a:ext cx="2379103" cy="653142"/>
        </a:xfrm>
        <a:prstGeom prst="chevron">
          <a:avLst/>
        </a:prstGeom>
        <a:solidFill>
          <a:schemeClr val="accent4"/>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kern="1200"/>
            <a:t>Résultats</a:t>
          </a:r>
        </a:p>
      </dsp:txBody>
      <dsp:txXfrm>
        <a:off x="4135507" y="0"/>
        <a:ext cx="1725961" cy="653142"/>
      </dsp:txXfrm>
    </dsp:sp>
    <dsp:sp modelId="{90D4882F-020A-4D17-98FA-265799D953A4}">
      <dsp:nvSpPr>
        <dsp:cNvPr id="0" name=""/>
        <dsp:cNvSpPr/>
      </dsp:nvSpPr>
      <dsp:spPr>
        <a:xfrm>
          <a:off x="5712219" y="0"/>
          <a:ext cx="2379103" cy="653142"/>
        </a:xfrm>
        <a:prstGeom prst="chevron">
          <a:avLst/>
        </a:prstGeom>
        <a:solidFill>
          <a:schemeClr val="accent4">
            <a:lumMod val="75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lang="fr-FR" sz="1400" kern="1200"/>
            <a:t>Cartographie</a:t>
          </a:r>
        </a:p>
      </dsp:txBody>
      <dsp:txXfrm>
        <a:off x="6038790" y="0"/>
        <a:ext cx="1725961" cy="65314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19A9D43-0782-4B52-82DC-56C79502EF56}">
      <dsp:nvSpPr>
        <dsp:cNvPr id="0" name=""/>
        <dsp:cNvSpPr/>
      </dsp:nvSpPr>
      <dsp:spPr>
        <a:xfrm>
          <a:off x="3102" y="0"/>
          <a:ext cx="3113260" cy="1174749"/>
        </a:xfrm>
        <a:prstGeom prst="homePlate">
          <a:avLst/>
        </a:prstGeom>
        <a:solidFill>
          <a:schemeClr val="bg1">
            <a:lumMod val="75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53340" rIns="26670" bIns="53340" numCol="1" spcCol="1270" anchor="ctr" anchorCtr="0">
          <a:noAutofit/>
        </a:bodyPr>
        <a:lstStyle/>
        <a:p>
          <a:pPr lvl="0" algn="ctr" defTabSz="889000">
            <a:lnSpc>
              <a:spcPct val="90000"/>
            </a:lnSpc>
            <a:spcBef>
              <a:spcPct val="0"/>
            </a:spcBef>
            <a:spcAft>
              <a:spcPct val="35000"/>
            </a:spcAft>
          </a:pPr>
          <a:r>
            <a:rPr lang="fr-FR" sz="2000" kern="1200">
              <a:solidFill>
                <a:sysClr val="windowText" lastClr="000000"/>
              </a:solidFill>
            </a:rPr>
            <a:t>Accueil</a:t>
          </a:r>
        </a:p>
      </dsp:txBody>
      <dsp:txXfrm>
        <a:off x="3102" y="0"/>
        <a:ext cx="2819573" cy="1174749"/>
      </dsp:txXfrm>
    </dsp:sp>
    <dsp:sp modelId="{F78DE76B-4178-41D3-8FD0-03050F55944A}">
      <dsp:nvSpPr>
        <dsp:cNvPr id="0" name=""/>
        <dsp:cNvSpPr/>
      </dsp:nvSpPr>
      <dsp:spPr>
        <a:xfrm>
          <a:off x="2493711" y="0"/>
          <a:ext cx="3113260" cy="1174749"/>
        </a:xfrm>
        <a:prstGeom prst="chevron">
          <a:avLst/>
        </a:prstGeom>
        <a:solidFill>
          <a:schemeClr val="accent4">
            <a:lumMod val="60000"/>
            <a:lumOff val="40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53340" rIns="26670" bIns="53340" numCol="1" spcCol="1270" anchor="ctr" anchorCtr="0">
          <a:noAutofit/>
        </a:bodyPr>
        <a:lstStyle/>
        <a:p>
          <a:pPr lvl="0" algn="ctr" defTabSz="889000">
            <a:lnSpc>
              <a:spcPct val="90000"/>
            </a:lnSpc>
            <a:spcBef>
              <a:spcPct val="0"/>
            </a:spcBef>
            <a:spcAft>
              <a:spcPct val="35000"/>
            </a:spcAft>
          </a:pPr>
          <a:r>
            <a:rPr lang="fr-FR" sz="2000" b="0" kern="1200">
              <a:solidFill>
                <a:sysClr val="windowText" lastClr="000000"/>
              </a:solidFill>
            </a:rPr>
            <a:t>Score</a:t>
          </a:r>
        </a:p>
      </dsp:txBody>
      <dsp:txXfrm>
        <a:off x="3081086" y="0"/>
        <a:ext cx="1938511" cy="1174749"/>
      </dsp:txXfrm>
    </dsp:sp>
    <dsp:sp modelId="{D1FABA35-D926-4ECE-83FC-494AA2F8298A}">
      <dsp:nvSpPr>
        <dsp:cNvPr id="0" name=""/>
        <dsp:cNvSpPr/>
      </dsp:nvSpPr>
      <dsp:spPr>
        <a:xfrm>
          <a:off x="4984319" y="0"/>
          <a:ext cx="3113260" cy="1174749"/>
        </a:xfrm>
        <a:prstGeom prst="chevron">
          <a:avLst/>
        </a:prstGeom>
        <a:solidFill>
          <a:schemeClr val="accent3"/>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6012" tIns="64008" rIns="32004" bIns="64008" numCol="1" spcCol="1270" anchor="ctr" anchorCtr="0">
          <a:noAutofit/>
        </a:bodyPr>
        <a:lstStyle/>
        <a:p>
          <a:pPr lvl="0" algn="ctr" defTabSz="1066800">
            <a:lnSpc>
              <a:spcPct val="90000"/>
            </a:lnSpc>
            <a:spcBef>
              <a:spcPct val="0"/>
            </a:spcBef>
            <a:spcAft>
              <a:spcPct val="35000"/>
            </a:spcAft>
          </a:pPr>
          <a:r>
            <a:rPr lang="fr-FR" sz="2400" b="1" kern="1200"/>
            <a:t>Résultats</a:t>
          </a:r>
        </a:p>
      </dsp:txBody>
      <dsp:txXfrm>
        <a:off x="5571694" y="0"/>
        <a:ext cx="1938511" cy="1174749"/>
      </dsp:txXfrm>
    </dsp:sp>
    <dsp:sp modelId="{90D4882F-020A-4D17-98FA-265799D953A4}">
      <dsp:nvSpPr>
        <dsp:cNvPr id="0" name=""/>
        <dsp:cNvSpPr/>
      </dsp:nvSpPr>
      <dsp:spPr>
        <a:xfrm>
          <a:off x="7474927" y="0"/>
          <a:ext cx="3113260" cy="1174749"/>
        </a:xfrm>
        <a:prstGeom prst="chevron">
          <a:avLst/>
        </a:prstGeom>
        <a:solidFill>
          <a:schemeClr val="accent4">
            <a:lumMod val="75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53340" rIns="26670" bIns="53340" numCol="1" spcCol="1270" anchor="ctr" anchorCtr="0">
          <a:noAutofit/>
        </a:bodyPr>
        <a:lstStyle/>
        <a:p>
          <a:pPr lvl="0" algn="ctr" defTabSz="889000">
            <a:lnSpc>
              <a:spcPct val="90000"/>
            </a:lnSpc>
            <a:spcBef>
              <a:spcPct val="0"/>
            </a:spcBef>
            <a:spcAft>
              <a:spcPct val="35000"/>
            </a:spcAft>
          </a:pPr>
          <a:r>
            <a:rPr lang="fr-FR" sz="2000" kern="1200"/>
            <a:t>Cartographie</a:t>
          </a:r>
        </a:p>
      </dsp:txBody>
      <dsp:txXfrm>
        <a:off x="8062302" y="0"/>
        <a:ext cx="1938511" cy="1174749"/>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19A9D43-0782-4B52-82DC-56C79502EF56}">
      <dsp:nvSpPr>
        <dsp:cNvPr id="0" name=""/>
        <dsp:cNvSpPr/>
      </dsp:nvSpPr>
      <dsp:spPr>
        <a:xfrm>
          <a:off x="3686" y="0"/>
          <a:ext cx="3699167" cy="1170288"/>
        </a:xfrm>
        <a:prstGeom prst="homePlate">
          <a:avLst/>
        </a:prstGeom>
        <a:solidFill>
          <a:schemeClr val="bg1">
            <a:lumMod val="75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53340" rIns="26670" bIns="53340" numCol="1" spcCol="1270" anchor="ctr" anchorCtr="0">
          <a:noAutofit/>
        </a:bodyPr>
        <a:lstStyle/>
        <a:p>
          <a:pPr lvl="0" algn="ctr" defTabSz="889000">
            <a:lnSpc>
              <a:spcPct val="90000"/>
            </a:lnSpc>
            <a:spcBef>
              <a:spcPct val="0"/>
            </a:spcBef>
            <a:spcAft>
              <a:spcPct val="35000"/>
            </a:spcAft>
          </a:pPr>
          <a:r>
            <a:rPr lang="fr-FR" sz="2000" kern="1200">
              <a:solidFill>
                <a:sysClr val="windowText" lastClr="000000"/>
              </a:solidFill>
            </a:rPr>
            <a:t>Accueil</a:t>
          </a:r>
        </a:p>
      </dsp:txBody>
      <dsp:txXfrm>
        <a:off x="3686" y="0"/>
        <a:ext cx="3406595" cy="1170288"/>
      </dsp:txXfrm>
    </dsp:sp>
    <dsp:sp modelId="{F78DE76B-4178-41D3-8FD0-03050F55944A}">
      <dsp:nvSpPr>
        <dsp:cNvPr id="0" name=""/>
        <dsp:cNvSpPr/>
      </dsp:nvSpPr>
      <dsp:spPr>
        <a:xfrm>
          <a:off x="2963020" y="0"/>
          <a:ext cx="3699167" cy="1170288"/>
        </a:xfrm>
        <a:prstGeom prst="chevron">
          <a:avLst/>
        </a:prstGeom>
        <a:solidFill>
          <a:schemeClr val="accent4">
            <a:lumMod val="60000"/>
            <a:lumOff val="40000"/>
          </a:schemeClr>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53340" rIns="26670" bIns="53340" numCol="1" spcCol="1270" anchor="ctr" anchorCtr="0">
          <a:noAutofit/>
        </a:bodyPr>
        <a:lstStyle/>
        <a:p>
          <a:pPr lvl="0" algn="ctr" defTabSz="889000">
            <a:lnSpc>
              <a:spcPct val="90000"/>
            </a:lnSpc>
            <a:spcBef>
              <a:spcPct val="0"/>
            </a:spcBef>
            <a:spcAft>
              <a:spcPct val="35000"/>
            </a:spcAft>
          </a:pPr>
          <a:r>
            <a:rPr lang="fr-FR" sz="2000" b="0" kern="1200">
              <a:solidFill>
                <a:sysClr val="windowText" lastClr="000000"/>
              </a:solidFill>
            </a:rPr>
            <a:t>Score</a:t>
          </a:r>
        </a:p>
      </dsp:txBody>
      <dsp:txXfrm>
        <a:off x="3548164" y="0"/>
        <a:ext cx="2528879" cy="1170288"/>
      </dsp:txXfrm>
    </dsp:sp>
    <dsp:sp modelId="{D1FABA35-D926-4ECE-83FC-494AA2F8298A}">
      <dsp:nvSpPr>
        <dsp:cNvPr id="0" name=""/>
        <dsp:cNvSpPr/>
      </dsp:nvSpPr>
      <dsp:spPr>
        <a:xfrm>
          <a:off x="5922354" y="0"/>
          <a:ext cx="3699167" cy="1170288"/>
        </a:xfrm>
        <a:prstGeom prst="chevron">
          <a:avLst/>
        </a:prstGeom>
        <a:solidFill>
          <a:schemeClr val="accent4"/>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53340" rIns="26670" bIns="53340" numCol="1" spcCol="1270" anchor="ctr" anchorCtr="0">
          <a:noAutofit/>
        </a:bodyPr>
        <a:lstStyle/>
        <a:p>
          <a:pPr lvl="0" algn="ctr" defTabSz="889000">
            <a:lnSpc>
              <a:spcPct val="90000"/>
            </a:lnSpc>
            <a:spcBef>
              <a:spcPct val="0"/>
            </a:spcBef>
            <a:spcAft>
              <a:spcPct val="35000"/>
            </a:spcAft>
          </a:pPr>
          <a:r>
            <a:rPr lang="fr-FR" sz="2000" b="0" kern="1200"/>
            <a:t>Résultats</a:t>
          </a:r>
        </a:p>
      </dsp:txBody>
      <dsp:txXfrm>
        <a:off x="6507498" y="0"/>
        <a:ext cx="2528879" cy="1170288"/>
      </dsp:txXfrm>
    </dsp:sp>
    <dsp:sp modelId="{90D4882F-020A-4D17-98FA-265799D953A4}">
      <dsp:nvSpPr>
        <dsp:cNvPr id="0" name=""/>
        <dsp:cNvSpPr/>
      </dsp:nvSpPr>
      <dsp:spPr>
        <a:xfrm>
          <a:off x="8881688" y="0"/>
          <a:ext cx="3699167" cy="1170288"/>
        </a:xfrm>
        <a:prstGeom prst="chevron">
          <a:avLst/>
        </a:prstGeom>
        <a:solidFill>
          <a:schemeClr val="accent3"/>
        </a:solidFill>
        <a:ln w="25400" cap="flat" cmpd="sng" algn="ctr">
          <a:solidFill>
            <a:schemeClr val="accent4"/>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96012" tIns="64008" rIns="32004" bIns="64008" numCol="1" spcCol="1270" anchor="ctr" anchorCtr="0">
          <a:noAutofit/>
        </a:bodyPr>
        <a:lstStyle/>
        <a:p>
          <a:pPr lvl="0" algn="ctr" defTabSz="1066800">
            <a:lnSpc>
              <a:spcPct val="90000"/>
            </a:lnSpc>
            <a:spcBef>
              <a:spcPct val="0"/>
            </a:spcBef>
            <a:spcAft>
              <a:spcPct val="35000"/>
            </a:spcAft>
          </a:pPr>
          <a:r>
            <a:rPr lang="fr-FR" sz="2400" b="1" kern="1200"/>
            <a:t>Cartographie</a:t>
          </a:r>
        </a:p>
      </dsp:txBody>
      <dsp:txXfrm>
        <a:off x="9466832" y="0"/>
        <a:ext cx="2528879" cy="1170288"/>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layout3.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file://localhost/Users/pixelis/Desktop/pour%20masque%20PPT/COUV_PPT_01_OK.png" TargetMode="External"/><Relationship Id="rId1" Type="http://schemas.openxmlformats.org/officeDocument/2006/relationships/image" Target="../media/image1.png"/><Relationship Id="rId5" Type="http://schemas.openxmlformats.org/officeDocument/2006/relationships/hyperlink" Target="#Scores!A1"/><Relationship Id="rId4" Type="http://schemas.openxmlformats.org/officeDocument/2006/relationships/hyperlink" Target="#'Mode d''emploi'!A1"/></Relationships>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2.xml.rels><?xml version="1.0" encoding="UTF-8" standalone="yes"?>
<Relationships xmlns="http://schemas.openxmlformats.org/package/2006/relationships"><Relationship Id="rId3" Type="http://schemas.openxmlformats.org/officeDocument/2006/relationships/hyperlink" Target="#Identification!A1"/><Relationship Id="rId7" Type="http://schemas.openxmlformats.org/officeDocument/2006/relationships/hyperlink" Target="#'4 - Communication'!Zone_d_impression"/><Relationship Id="rId2" Type="http://schemas.openxmlformats.org/officeDocument/2006/relationships/hyperlink" Target="#'Mode d''emploi'!A1"/><Relationship Id="rId1" Type="http://schemas.openxmlformats.org/officeDocument/2006/relationships/hyperlink" Target="#Accueil!A1"/><Relationship Id="rId6" Type="http://schemas.openxmlformats.org/officeDocument/2006/relationships/hyperlink" Target="#'3 - Volet Op&#233;rationnel-SI'!Zone_d_impression"/><Relationship Id="rId5" Type="http://schemas.openxmlformats.org/officeDocument/2006/relationships/hyperlink" Target="#'2 - Volet Strat&#233;gique'!Zone_d_impression"/><Relationship Id="rId4" Type="http://schemas.openxmlformats.org/officeDocument/2006/relationships/hyperlink" Target="#'1 - Diagnostic'!Zone_d_impression"/></Relationships>
</file>

<file path=xl/drawings/_rels/drawing3.xml.rels><?xml version="1.0" encoding="UTF-8" standalone="yes"?>
<Relationships xmlns="http://schemas.openxmlformats.org/package/2006/relationships"><Relationship Id="rId3" Type="http://schemas.openxmlformats.org/officeDocument/2006/relationships/hyperlink" Target="#Identification!A1"/><Relationship Id="rId7" Type="http://schemas.openxmlformats.org/officeDocument/2006/relationships/hyperlink" Target="#'4 - Communication'!Zone_d_impression"/><Relationship Id="rId2" Type="http://schemas.openxmlformats.org/officeDocument/2006/relationships/hyperlink" Target="#'Mode d''emploi'!A1"/><Relationship Id="rId1" Type="http://schemas.openxmlformats.org/officeDocument/2006/relationships/hyperlink" Target="#Accueil!A1"/><Relationship Id="rId6" Type="http://schemas.openxmlformats.org/officeDocument/2006/relationships/hyperlink" Target="#'3 - Volet Op&#233;rationnel-SI'!Zone_d_impression"/><Relationship Id="rId5" Type="http://schemas.openxmlformats.org/officeDocument/2006/relationships/hyperlink" Target="#'2 - Volet Strat&#233;gique'!Zone_d_impression"/><Relationship Id="rId4" Type="http://schemas.openxmlformats.org/officeDocument/2006/relationships/hyperlink" Target="#'1 - Diagnostic'!A1"/></Relationships>
</file>

<file path=xl/drawings/_rels/drawing4.xml.rels><?xml version="1.0" encoding="UTF-8" standalone="yes"?>
<Relationships xmlns="http://schemas.openxmlformats.org/package/2006/relationships"><Relationship Id="rId3" Type="http://schemas.openxmlformats.org/officeDocument/2006/relationships/hyperlink" Target="#Identification!A1"/><Relationship Id="rId7" Type="http://schemas.openxmlformats.org/officeDocument/2006/relationships/hyperlink" Target="#'4 - Communication'!Zone_d_impression"/><Relationship Id="rId2" Type="http://schemas.openxmlformats.org/officeDocument/2006/relationships/hyperlink" Target="#'Mode d''emploi'!A1"/><Relationship Id="rId1" Type="http://schemas.openxmlformats.org/officeDocument/2006/relationships/hyperlink" Target="#Accueil!A1"/><Relationship Id="rId6" Type="http://schemas.openxmlformats.org/officeDocument/2006/relationships/hyperlink" Target="#'3 - Volet Op&#233;rationnel-SI'!Zone_d_impression"/><Relationship Id="rId5" Type="http://schemas.openxmlformats.org/officeDocument/2006/relationships/hyperlink" Target="#'2 - Volet Strat&#233;gique'!Zone_d_impression"/><Relationship Id="rId4" Type="http://schemas.openxmlformats.org/officeDocument/2006/relationships/hyperlink" Target="#'1 - Diagnostic'!A1"/></Relationships>
</file>

<file path=xl/drawings/_rels/drawing5.xml.rels><?xml version="1.0" encoding="UTF-8" standalone="yes"?>
<Relationships xmlns="http://schemas.openxmlformats.org/package/2006/relationships"><Relationship Id="rId3" Type="http://schemas.openxmlformats.org/officeDocument/2006/relationships/hyperlink" Target="#Identification!A1"/><Relationship Id="rId7" Type="http://schemas.openxmlformats.org/officeDocument/2006/relationships/hyperlink" Target="#'4 - Communication'!Zone_d_impression"/><Relationship Id="rId2" Type="http://schemas.openxmlformats.org/officeDocument/2006/relationships/hyperlink" Target="#'Mode d''emploi'!A1"/><Relationship Id="rId1" Type="http://schemas.openxmlformats.org/officeDocument/2006/relationships/hyperlink" Target="#Accueil!A1"/><Relationship Id="rId6" Type="http://schemas.openxmlformats.org/officeDocument/2006/relationships/hyperlink" Target="#'3 - Volet Op&#233;rationnel-SI'!Zone_d_impression"/><Relationship Id="rId5" Type="http://schemas.openxmlformats.org/officeDocument/2006/relationships/hyperlink" Target="#'2 - Volet Strat&#233;gique'!Zone_d_impression"/><Relationship Id="rId4" Type="http://schemas.openxmlformats.org/officeDocument/2006/relationships/hyperlink" Target="#'1 - Diagnostic'!A1"/></Relationships>
</file>

<file path=xl/drawings/_rels/drawing6.xml.rels><?xml version="1.0" encoding="UTF-8" standalone="yes"?>
<Relationships xmlns="http://schemas.openxmlformats.org/package/2006/relationships"><Relationship Id="rId3" Type="http://schemas.openxmlformats.org/officeDocument/2006/relationships/hyperlink" Target="#Identification!A1"/><Relationship Id="rId7" Type="http://schemas.openxmlformats.org/officeDocument/2006/relationships/hyperlink" Target="#'4 - Communication'!Zone_d_impression"/><Relationship Id="rId2" Type="http://schemas.openxmlformats.org/officeDocument/2006/relationships/hyperlink" Target="#'Mode d''emploi'!A1"/><Relationship Id="rId1" Type="http://schemas.openxmlformats.org/officeDocument/2006/relationships/hyperlink" Target="#Accueil!A1"/><Relationship Id="rId6" Type="http://schemas.openxmlformats.org/officeDocument/2006/relationships/hyperlink" Target="#'3 - Volet Op&#233;rationnel-SI'!Zone_d_impression"/><Relationship Id="rId5" Type="http://schemas.openxmlformats.org/officeDocument/2006/relationships/hyperlink" Target="#'2 - Volet Strat&#233;gique'!Zone_d_impression"/><Relationship Id="rId4" Type="http://schemas.openxmlformats.org/officeDocument/2006/relationships/hyperlink" Target="#'1 - Diagnostic'!A1"/></Relationships>
</file>

<file path=xl/drawings/_rels/drawing7.xml.rels><?xml version="1.0" encoding="UTF-8" standalone="yes"?>
<Relationships xmlns="http://schemas.openxmlformats.org/package/2006/relationships"><Relationship Id="rId3" Type="http://schemas.openxmlformats.org/officeDocument/2006/relationships/hyperlink" Target="#Identification!A1"/><Relationship Id="rId7" Type="http://schemas.openxmlformats.org/officeDocument/2006/relationships/hyperlink" Target="#'4 - Communication'!Zone_d_impression"/><Relationship Id="rId2" Type="http://schemas.openxmlformats.org/officeDocument/2006/relationships/hyperlink" Target="#'Mode d''emploi'!A1"/><Relationship Id="rId1" Type="http://schemas.openxmlformats.org/officeDocument/2006/relationships/hyperlink" Target="#Accueil!A1"/><Relationship Id="rId6" Type="http://schemas.openxmlformats.org/officeDocument/2006/relationships/hyperlink" Target="#'3 - Volet Op&#233;rationnel-SI'!Zone_d_impression"/><Relationship Id="rId5" Type="http://schemas.openxmlformats.org/officeDocument/2006/relationships/hyperlink" Target="#'2 - Volet Strat&#233;gique'!Zone_d_impression"/><Relationship Id="rId4" Type="http://schemas.openxmlformats.org/officeDocument/2006/relationships/hyperlink" Target="#'1 - Diagnostic'!A1"/></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9.xml.rels><?xml version="1.0" encoding="UTF-8" standalone="yes"?>
<Relationships xmlns="http://schemas.openxmlformats.org/package/2006/relationships"><Relationship Id="rId3" Type="http://schemas.openxmlformats.org/officeDocument/2006/relationships/diagramLayout" Target="../diagrams/layout2.xml"/><Relationship Id="rId2" Type="http://schemas.openxmlformats.org/officeDocument/2006/relationships/diagramData" Target="../diagrams/data2.xml"/><Relationship Id="rId1" Type="http://schemas.openxmlformats.org/officeDocument/2006/relationships/chart" Target="../charts/chart1.xml"/><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drawing1.xml><?xml version="1.0" encoding="utf-8"?>
<xdr:wsDr xmlns:xdr="http://schemas.openxmlformats.org/drawingml/2006/spreadsheetDrawing" xmlns:a="http://schemas.openxmlformats.org/drawingml/2006/main">
  <xdr:twoCellAnchor editAs="oneCell">
    <xdr:from>
      <xdr:col>1</xdr:col>
      <xdr:colOff>47622</xdr:colOff>
      <xdr:row>1</xdr:row>
      <xdr:rowOff>85725</xdr:rowOff>
    </xdr:from>
    <xdr:to>
      <xdr:col>18</xdr:col>
      <xdr:colOff>203199</xdr:colOff>
      <xdr:row>10</xdr:row>
      <xdr:rowOff>32203</xdr:rowOff>
    </xdr:to>
    <xdr:pic>
      <xdr:nvPicPr>
        <xdr:cNvPr id="2" name="COUV_PPT_01_OK.png" descr="/Users/pixelis/Desktop/pour masque PPT/COUV_PPT_01_OK.png"/>
        <xdr:cNvPicPr>
          <a:picLocks noChangeAspect="1"/>
        </xdr:cNvPicPr>
      </xdr:nvPicPr>
      <xdr:blipFill>
        <a:blip xmlns:r="http://schemas.openxmlformats.org/officeDocument/2006/relationships" r:embed="rId1" r:link="rId2" cstate="print"/>
        <a:srcRect l="2027" t="18446" r="1943" b="3840"/>
        <a:stretch>
          <a:fillRect/>
        </a:stretch>
      </xdr:blipFill>
      <xdr:spPr>
        <a:xfrm>
          <a:off x="200022" y="212725"/>
          <a:ext cx="12626977" cy="1949903"/>
        </a:xfrm>
        <a:prstGeom prst="roundRect">
          <a:avLst>
            <a:gd name="adj" fmla="val 4638"/>
          </a:avLst>
        </a:prstGeom>
        <a:solidFill>
          <a:srgbClr val="FFFFFF">
            <a:shade val="85000"/>
          </a:srgbClr>
        </a:solidFill>
        <a:ln>
          <a:noFill/>
        </a:ln>
        <a:effectLst/>
      </xdr:spPr>
    </xdr:pic>
    <xdr:clientData/>
  </xdr:twoCellAnchor>
  <xdr:oneCellAnchor>
    <xdr:from>
      <xdr:col>6</xdr:col>
      <xdr:colOff>615951</xdr:colOff>
      <xdr:row>1</xdr:row>
      <xdr:rowOff>93439</xdr:rowOff>
    </xdr:from>
    <xdr:ext cx="7810500" cy="1961303"/>
    <xdr:sp macro="" textlink="">
      <xdr:nvSpPr>
        <xdr:cNvPr id="3" name="Rectangle 2"/>
        <xdr:cNvSpPr/>
      </xdr:nvSpPr>
      <xdr:spPr>
        <a:xfrm>
          <a:off x="3997326" y="207739"/>
          <a:ext cx="7810500" cy="1961303"/>
        </a:xfrm>
        <a:prstGeom prst="rect">
          <a:avLst/>
        </a:prstGeom>
        <a:noFill/>
      </xdr:spPr>
      <xdr:txBody>
        <a:bodyPr wrap="square" lIns="360000" tIns="36000" rIns="360000" bIns="36000">
          <a:noAutofit/>
        </a:bodyPr>
        <a:lstStyle/>
        <a:p>
          <a:pPr algn="r" rtl="0">
            <a:defRPr sz="1000"/>
          </a:pPr>
          <a:r>
            <a:rPr lang="en-US" sz="3600" b="1" i="0" u="none" strike="noStrike" baseline="0">
              <a:solidFill>
                <a:schemeClr val="bg1"/>
              </a:solidFill>
              <a:latin typeface="Calibri"/>
              <a:cs typeface="Calibri"/>
            </a:rPr>
            <a:t>OUTIL AUTO-DIAGNOSTIC</a:t>
          </a:r>
        </a:p>
        <a:p>
          <a:pPr algn="r" rtl="0">
            <a:defRPr sz="1000"/>
          </a:pPr>
          <a:r>
            <a:rPr lang="en-US" sz="3600" b="1" i="0" u="none" strike="noStrike" baseline="0">
              <a:solidFill>
                <a:schemeClr val="bg1"/>
              </a:solidFill>
              <a:latin typeface="Calibri"/>
              <a:cs typeface="Calibri"/>
            </a:rPr>
            <a:t>CONDUITE ET SUIVI DE PROJET  </a:t>
          </a:r>
          <a:r>
            <a:rPr lang="en-US" sz="3600" b="1" i="0" u="none" strike="noStrike" baseline="0">
              <a:solidFill>
                <a:srgbClr val="00B050"/>
              </a:solidFill>
              <a:latin typeface="Calibri"/>
              <a:cs typeface="Calibri"/>
            </a:rPr>
            <a:t>COOPERATION TERRITORIALE EN PUI </a:t>
          </a:r>
        </a:p>
      </xdr:txBody>
    </xdr:sp>
    <xdr:clientData/>
  </xdr:oneCellAnchor>
  <xdr:twoCellAnchor>
    <xdr:from>
      <xdr:col>1</xdr:col>
      <xdr:colOff>85725</xdr:colOff>
      <xdr:row>0</xdr:row>
      <xdr:rowOff>57150</xdr:rowOff>
    </xdr:from>
    <xdr:to>
      <xdr:col>6</xdr:col>
      <xdr:colOff>676275</xdr:colOff>
      <xdr:row>6</xdr:row>
      <xdr:rowOff>66675</xdr:rowOff>
    </xdr:to>
    <xdr:grpSp>
      <xdr:nvGrpSpPr>
        <xdr:cNvPr id="252969" name="Groupe 10"/>
        <xdr:cNvGrpSpPr>
          <a:grpSpLocks/>
        </xdr:cNvGrpSpPr>
      </xdr:nvGrpSpPr>
      <xdr:grpSpPr bwMode="auto">
        <a:xfrm>
          <a:off x="247650" y="57150"/>
          <a:ext cx="3810000" cy="1200150"/>
          <a:chOff x="-2044" y="308897"/>
          <a:chExt cx="1963888" cy="730041"/>
        </a:xfrm>
      </xdr:grpSpPr>
      <xdr:sp macro="" textlink="">
        <xdr:nvSpPr>
          <xdr:cNvPr id="5" name="Forme libre 2"/>
          <xdr:cNvSpPr/>
        </xdr:nvSpPr>
        <xdr:spPr>
          <a:xfrm>
            <a:off x="90592" y="365931"/>
            <a:ext cx="1871252" cy="633082"/>
          </a:xfrm>
          <a:custGeom>
            <a:avLst/>
            <a:gdLst>
              <a:gd name="connsiteX0" fmla="*/ 1905000 w 15027275"/>
              <a:gd name="connsiteY0" fmla="*/ 50800 h 4829175"/>
              <a:gd name="connsiteX1" fmla="*/ 285750 w 15027275"/>
              <a:gd name="connsiteY1" fmla="*/ 4108450 h 4829175"/>
              <a:gd name="connsiteX2" fmla="*/ 190500 w 15027275"/>
              <a:gd name="connsiteY2" fmla="*/ 4375150 h 4829175"/>
              <a:gd name="connsiteX3" fmla="*/ 152400 w 15027275"/>
              <a:gd name="connsiteY3" fmla="*/ 4470400 h 4829175"/>
              <a:gd name="connsiteX4" fmla="*/ 323850 w 15027275"/>
              <a:gd name="connsiteY4" fmla="*/ 4451350 h 4829175"/>
              <a:gd name="connsiteX5" fmla="*/ 2000250 w 15027275"/>
              <a:gd name="connsiteY5" fmla="*/ 4432300 h 4829175"/>
              <a:gd name="connsiteX6" fmla="*/ 5124450 w 15027275"/>
              <a:gd name="connsiteY6" fmla="*/ 4432300 h 4829175"/>
              <a:gd name="connsiteX7" fmla="*/ 10134600 w 15027275"/>
              <a:gd name="connsiteY7" fmla="*/ 4413250 h 4829175"/>
              <a:gd name="connsiteX8" fmla="*/ 12039600 w 15027275"/>
              <a:gd name="connsiteY8" fmla="*/ 4070350 h 4829175"/>
              <a:gd name="connsiteX9" fmla="*/ 13335000 w 15027275"/>
              <a:gd name="connsiteY9" fmla="*/ 3079750 h 4829175"/>
              <a:gd name="connsiteX10" fmla="*/ 14192250 w 15027275"/>
              <a:gd name="connsiteY10" fmla="*/ 1708150 h 4829175"/>
              <a:gd name="connsiteX11" fmla="*/ 14820900 w 15027275"/>
              <a:gd name="connsiteY11" fmla="*/ 374650 h 4829175"/>
              <a:gd name="connsiteX12" fmla="*/ 14954250 w 15027275"/>
              <a:gd name="connsiteY12" fmla="*/ 50800 h 4829175"/>
              <a:gd name="connsiteX13" fmla="*/ 14878050 w 15027275"/>
              <a:gd name="connsiteY13" fmla="*/ 69850 h 4829175"/>
              <a:gd name="connsiteX14" fmla="*/ 14058900 w 15027275"/>
              <a:gd name="connsiteY14" fmla="*/ 69850 h 4829175"/>
              <a:gd name="connsiteX15" fmla="*/ 11887200 w 15027275"/>
              <a:gd name="connsiteY15" fmla="*/ 69850 h 4829175"/>
              <a:gd name="connsiteX16" fmla="*/ 9848850 w 15027275"/>
              <a:gd name="connsiteY16" fmla="*/ 69850 h 4829175"/>
              <a:gd name="connsiteX17" fmla="*/ 1905000 w 15027275"/>
              <a:gd name="connsiteY17" fmla="*/ 50800 h 48291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5027275" h="4829175">
                <a:moveTo>
                  <a:pt x="1905000" y="50800"/>
                </a:moveTo>
                <a:lnTo>
                  <a:pt x="285750" y="4108450"/>
                </a:lnTo>
                <a:cubicBezTo>
                  <a:pt x="0" y="4829175"/>
                  <a:pt x="212725" y="4314825"/>
                  <a:pt x="190500" y="4375150"/>
                </a:cubicBezTo>
                <a:cubicBezTo>
                  <a:pt x="168275" y="4435475"/>
                  <a:pt x="130175" y="4457700"/>
                  <a:pt x="152400" y="4470400"/>
                </a:cubicBezTo>
                <a:cubicBezTo>
                  <a:pt x="174625" y="4483100"/>
                  <a:pt x="323850" y="4451350"/>
                  <a:pt x="323850" y="4451350"/>
                </a:cubicBezTo>
                <a:lnTo>
                  <a:pt x="2000250" y="4432300"/>
                </a:lnTo>
                <a:lnTo>
                  <a:pt x="5124450" y="4432300"/>
                </a:lnTo>
                <a:lnTo>
                  <a:pt x="10134600" y="4413250"/>
                </a:lnTo>
                <a:cubicBezTo>
                  <a:pt x="11287125" y="4352925"/>
                  <a:pt x="11506200" y="4292600"/>
                  <a:pt x="12039600" y="4070350"/>
                </a:cubicBezTo>
                <a:cubicBezTo>
                  <a:pt x="12573000" y="3848100"/>
                  <a:pt x="12976225" y="3473450"/>
                  <a:pt x="13335000" y="3079750"/>
                </a:cubicBezTo>
                <a:cubicBezTo>
                  <a:pt x="13693775" y="2686050"/>
                  <a:pt x="13944600" y="2159000"/>
                  <a:pt x="14192250" y="1708150"/>
                </a:cubicBezTo>
                <a:cubicBezTo>
                  <a:pt x="14439900" y="1257300"/>
                  <a:pt x="14693900" y="650875"/>
                  <a:pt x="14820900" y="374650"/>
                </a:cubicBezTo>
                <a:cubicBezTo>
                  <a:pt x="14947900" y="98425"/>
                  <a:pt x="14944725" y="101600"/>
                  <a:pt x="14954250" y="50800"/>
                </a:cubicBezTo>
                <a:cubicBezTo>
                  <a:pt x="14963775" y="0"/>
                  <a:pt x="15027275" y="66675"/>
                  <a:pt x="14878050" y="69850"/>
                </a:cubicBezTo>
                <a:cubicBezTo>
                  <a:pt x="14728825" y="73025"/>
                  <a:pt x="14058900" y="69850"/>
                  <a:pt x="14058900" y="69850"/>
                </a:cubicBezTo>
                <a:lnTo>
                  <a:pt x="11887200" y="69850"/>
                </a:lnTo>
                <a:lnTo>
                  <a:pt x="9848850" y="69850"/>
                </a:lnTo>
                <a:lnTo>
                  <a:pt x="1905000" y="50800"/>
                </a:lnTo>
                <a:close/>
              </a:path>
            </a:pathLst>
          </a:custGeom>
          <a:solidFill>
            <a:sysClr val="window" lastClr="FFFFF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pic>
        <xdr:nvPicPr>
          <xdr:cNvPr id="252975" name="Picture 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r="13045"/>
          <a:stretch>
            <a:fillRect/>
          </a:stretch>
        </xdr:blipFill>
        <xdr:spPr bwMode="auto">
          <a:xfrm>
            <a:off x="-2044" y="308897"/>
            <a:ext cx="1615970" cy="7300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15874</xdr:colOff>
      <xdr:row>18</xdr:row>
      <xdr:rowOff>19050</xdr:rowOff>
    </xdr:from>
    <xdr:to>
      <xdr:col>7</xdr:col>
      <xdr:colOff>238124</xdr:colOff>
      <xdr:row>18</xdr:row>
      <xdr:rowOff>447878</xdr:rowOff>
    </xdr:to>
    <xdr:sp macro="" textlink="">
      <xdr:nvSpPr>
        <xdr:cNvPr id="7" name="bbRecueilParametrage">
          <a:hlinkClick xmlns:r="http://schemas.openxmlformats.org/officeDocument/2006/relationships" r:id="rId4"/>
        </xdr:cNvPr>
        <xdr:cNvSpPr>
          <a:spLocks noChangeArrowheads="1"/>
        </xdr:cNvSpPr>
      </xdr:nvSpPr>
      <xdr:spPr bwMode="auto">
        <a:xfrm>
          <a:off x="190499" y="6962775"/>
          <a:ext cx="4016375" cy="438150"/>
        </a:xfrm>
        <a:prstGeom prst="roundRect">
          <a:avLst>
            <a:gd name="adj" fmla="val 16667"/>
          </a:avLst>
        </a:prstGeom>
        <a:solidFill>
          <a:schemeClr val="tx2"/>
        </a:solidFill>
        <a:ln w="25400" algn="ctr">
          <a:solidFill>
            <a:srgbClr val="7F7F7F"/>
          </a:solidFill>
          <a:round/>
          <a:headEnd/>
          <a:tailEnd/>
        </a:ln>
      </xdr:spPr>
      <xdr:txBody>
        <a:bodyPr vertOverflow="clip" wrap="square" lIns="45720" tIns="41148" rIns="45720" bIns="41148" anchor="ctr" upright="1"/>
        <a:lstStyle/>
        <a:p>
          <a:pPr algn="ctr" rtl="1">
            <a:defRPr sz="1000"/>
          </a:pPr>
          <a:r>
            <a:rPr lang="fr-FR" sz="2000" b="0" i="0" strike="noStrike">
              <a:solidFill>
                <a:srgbClr val="FFFFFF"/>
              </a:solidFill>
              <a:latin typeface="Calibri"/>
            </a:rPr>
            <a:t>1. Saisie des données</a:t>
          </a:r>
        </a:p>
      </xdr:txBody>
    </xdr:sp>
    <xdr:clientData/>
  </xdr:twoCellAnchor>
  <xdr:twoCellAnchor>
    <xdr:from>
      <xdr:col>9</xdr:col>
      <xdr:colOff>0</xdr:colOff>
      <xdr:row>18</xdr:row>
      <xdr:rowOff>0</xdr:rowOff>
    </xdr:from>
    <xdr:to>
      <xdr:col>12</xdr:col>
      <xdr:colOff>215883</xdr:colOff>
      <xdr:row>18</xdr:row>
      <xdr:rowOff>447675</xdr:rowOff>
    </xdr:to>
    <xdr:sp macro="" textlink="">
      <xdr:nvSpPr>
        <xdr:cNvPr id="8" name="Rectangle à coins arrondis 40"/>
        <xdr:cNvSpPr>
          <a:spLocks noChangeArrowheads="1"/>
        </xdr:cNvSpPr>
      </xdr:nvSpPr>
      <xdr:spPr bwMode="auto">
        <a:xfrm>
          <a:off x="4467225" y="7505700"/>
          <a:ext cx="3663950" cy="447675"/>
        </a:xfrm>
        <a:prstGeom prst="roundRect">
          <a:avLst>
            <a:gd name="adj" fmla="val 16667"/>
          </a:avLst>
        </a:prstGeom>
        <a:solidFill>
          <a:srgbClr val="008080"/>
        </a:solidFill>
        <a:ln w="25400" algn="ctr">
          <a:solidFill>
            <a:srgbClr val="7F7F7F"/>
          </a:solidFill>
          <a:round/>
          <a:headEnd/>
          <a:tailEnd/>
        </a:ln>
      </xdr:spPr>
      <xdr:txBody>
        <a:bodyPr vertOverflow="clip" wrap="square" lIns="45720" tIns="41148" rIns="45720" bIns="41148" anchor="ctr" upright="1"/>
        <a:lstStyle/>
        <a:p>
          <a:pPr marL="0" indent="0" algn="ctr" rtl="1">
            <a:defRPr sz="1000"/>
          </a:pPr>
          <a:r>
            <a:rPr lang="fr-FR" sz="2000" b="0" i="0" strike="noStrike">
              <a:solidFill>
                <a:srgbClr val="FFFFFF"/>
              </a:solidFill>
              <a:latin typeface="Calibri"/>
              <a:ea typeface="+mn-ea"/>
              <a:cs typeface="+mn-cs"/>
            </a:rPr>
            <a:t>2. Vérification</a:t>
          </a:r>
        </a:p>
      </xdr:txBody>
    </xdr:sp>
    <xdr:clientData/>
  </xdr:twoCellAnchor>
  <xdr:twoCellAnchor>
    <xdr:from>
      <xdr:col>14</xdr:col>
      <xdr:colOff>15874</xdr:colOff>
      <xdr:row>17</xdr:row>
      <xdr:rowOff>53975</xdr:rowOff>
    </xdr:from>
    <xdr:to>
      <xdr:col>18</xdr:col>
      <xdr:colOff>215899</xdr:colOff>
      <xdr:row>18</xdr:row>
      <xdr:rowOff>441325</xdr:rowOff>
    </xdr:to>
    <xdr:sp macro="" textlink="">
      <xdr:nvSpPr>
        <xdr:cNvPr id="10" name="Rectangle à coins arrondis 40">
          <a:hlinkClick xmlns:r="http://schemas.openxmlformats.org/officeDocument/2006/relationships" r:id="rId5"/>
        </xdr:cNvPr>
        <xdr:cNvSpPr>
          <a:spLocks noChangeArrowheads="1"/>
        </xdr:cNvSpPr>
      </xdr:nvSpPr>
      <xdr:spPr bwMode="auto">
        <a:xfrm>
          <a:off x="8381999" y="6937375"/>
          <a:ext cx="3952875" cy="447675"/>
        </a:xfrm>
        <a:prstGeom prst="roundRect">
          <a:avLst>
            <a:gd name="adj" fmla="val 16667"/>
          </a:avLst>
        </a:prstGeom>
        <a:solidFill>
          <a:srgbClr val="7030A0"/>
        </a:solidFill>
        <a:ln w="25400" algn="ctr">
          <a:solidFill>
            <a:srgbClr val="7F7F7F"/>
          </a:solidFill>
          <a:round/>
          <a:headEnd/>
          <a:tailEnd/>
        </a:ln>
      </xdr:spPr>
      <xdr:txBody>
        <a:bodyPr vertOverflow="clip" wrap="square" lIns="45720" tIns="41148" rIns="45720" bIns="41148" anchor="ctr" upright="1"/>
        <a:lstStyle/>
        <a:p>
          <a:pPr marL="0" indent="0" algn="ctr" rtl="1">
            <a:defRPr sz="1000"/>
          </a:pPr>
          <a:r>
            <a:rPr lang="fr-FR" sz="2000" b="0" i="0" strike="noStrike">
              <a:solidFill>
                <a:srgbClr val="FFFFFF"/>
              </a:solidFill>
              <a:latin typeface="Calibri"/>
              <a:ea typeface="+mn-ea"/>
              <a:cs typeface="+mn-cs"/>
            </a:rPr>
            <a:t>3. Résultats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23159</xdr:colOff>
      <xdr:row>14</xdr:row>
      <xdr:rowOff>76200</xdr:rowOff>
    </xdr:from>
    <xdr:to>
      <xdr:col>125</xdr:col>
      <xdr:colOff>92528</xdr:colOff>
      <xdr:row>52</xdr:row>
      <xdr:rowOff>89647</xdr:rowOff>
    </xdr:to>
    <xdr:sp macro="" textlink="">
      <xdr:nvSpPr>
        <xdr:cNvPr id="225686" name="AutoShape 10"/>
        <xdr:cNvSpPr>
          <a:spLocks noChangeArrowheads="1"/>
        </xdr:cNvSpPr>
      </xdr:nvSpPr>
      <xdr:spPr bwMode="auto">
        <a:xfrm>
          <a:off x="2525059" y="4076700"/>
          <a:ext cx="13518669" cy="5918947"/>
        </a:xfrm>
        <a:prstGeom prst="roundRect">
          <a:avLst>
            <a:gd name="adj" fmla="val 16667"/>
          </a:avLst>
        </a:prstGeom>
        <a:noFill/>
        <a:ln w="38100">
          <a:solidFill>
            <a:srgbClr val="C0C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53974</xdr:colOff>
      <xdr:row>19</xdr:row>
      <xdr:rowOff>266700</xdr:rowOff>
    </xdr:from>
    <xdr:to>
      <xdr:col>52</xdr:col>
      <xdr:colOff>32974</xdr:colOff>
      <xdr:row>20</xdr:row>
      <xdr:rowOff>102825</xdr:rowOff>
    </xdr:to>
    <xdr:sp macro="" textlink="">
      <xdr:nvSpPr>
        <xdr:cNvPr id="225691" name="Oval 7"/>
        <xdr:cNvSpPr>
          <a:spLocks noChangeArrowheads="1"/>
        </xdr:cNvSpPr>
      </xdr:nvSpPr>
      <xdr:spPr bwMode="auto">
        <a:xfrm>
          <a:off x="6451599" y="5013325"/>
          <a:ext cx="360000" cy="360000"/>
        </a:xfrm>
        <a:prstGeom prst="ellipse">
          <a:avLst/>
        </a:prstGeom>
        <a:solidFill>
          <a:srgbClr val="333333"/>
        </a:solidFill>
        <a:ln w="57150" cmpd="thinThick">
          <a:solidFill>
            <a:srgbClr val="333333"/>
          </a:solidFill>
          <a:round/>
          <a:headEnd/>
          <a:tailEnd/>
        </a:ln>
      </xdr:spPr>
    </xdr:sp>
    <xdr:clientData/>
  </xdr:twoCellAnchor>
  <xdr:twoCellAnchor>
    <xdr:from>
      <xdr:col>28</xdr:col>
      <xdr:colOff>47624</xdr:colOff>
      <xdr:row>19</xdr:row>
      <xdr:rowOff>266700</xdr:rowOff>
    </xdr:from>
    <xdr:to>
      <xdr:col>31</xdr:col>
      <xdr:colOff>26624</xdr:colOff>
      <xdr:row>20</xdr:row>
      <xdr:rowOff>102825</xdr:rowOff>
    </xdr:to>
    <xdr:sp macro="" textlink="">
      <xdr:nvSpPr>
        <xdr:cNvPr id="225692" name="Oval 8"/>
        <xdr:cNvSpPr>
          <a:spLocks noChangeArrowheads="1"/>
        </xdr:cNvSpPr>
      </xdr:nvSpPr>
      <xdr:spPr bwMode="auto">
        <a:xfrm>
          <a:off x="3746499" y="5013325"/>
          <a:ext cx="360000" cy="360000"/>
        </a:xfrm>
        <a:prstGeom prst="ellipse">
          <a:avLst/>
        </a:prstGeom>
        <a:solidFill>
          <a:srgbClr val="333333"/>
        </a:solidFill>
        <a:ln w="57150" cmpd="thinThick">
          <a:solidFill>
            <a:srgbClr val="333333"/>
          </a:solidFill>
          <a:round/>
          <a:headEnd/>
          <a:tailEnd/>
        </a:ln>
      </xdr:spPr>
    </xdr:sp>
    <xdr:clientData/>
  </xdr:twoCellAnchor>
  <xdr:twoCellAnchor>
    <xdr:from>
      <xdr:col>70</xdr:col>
      <xdr:colOff>53974</xdr:colOff>
      <xdr:row>19</xdr:row>
      <xdr:rowOff>266700</xdr:rowOff>
    </xdr:from>
    <xdr:to>
      <xdr:col>73</xdr:col>
      <xdr:colOff>32974</xdr:colOff>
      <xdr:row>20</xdr:row>
      <xdr:rowOff>102825</xdr:rowOff>
    </xdr:to>
    <xdr:sp macro="" textlink="">
      <xdr:nvSpPr>
        <xdr:cNvPr id="225693" name="Oval 9"/>
        <xdr:cNvSpPr>
          <a:spLocks noChangeArrowheads="1"/>
        </xdr:cNvSpPr>
      </xdr:nvSpPr>
      <xdr:spPr bwMode="auto">
        <a:xfrm>
          <a:off x="9150349" y="5013325"/>
          <a:ext cx="360000" cy="360000"/>
        </a:xfrm>
        <a:prstGeom prst="ellipse">
          <a:avLst/>
        </a:prstGeom>
        <a:solidFill>
          <a:srgbClr val="333333"/>
        </a:solidFill>
        <a:ln w="57150" cmpd="thinThick">
          <a:solidFill>
            <a:srgbClr val="333333"/>
          </a:solidFill>
          <a:round/>
          <a:headEnd/>
          <a:tailEnd/>
        </a:ln>
      </xdr:spPr>
    </xdr:sp>
    <xdr:clientData/>
  </xdr:twoCellAnchor>
  <xdr:twoCellAnchor editAs="oneCell">
    <xdr:from>
      <xdr:col>5</xdr:col>
      <xdr:colOff>110219</xdr:colOff>
      <xdr:row>21</xdr:row>
      <xdr:rowOff>127001</xdr:rowOff>
    </xdr:from>
    <xdr:to>
      <xdr:col>18</xdr:col>
      <xdr:colOff>70758</xdr:colOff>
      <xdr:row>31</xdr:row>
      <xdr:rowOff>78442</xdr:rowOff>
    </xdr:to>
    <xdr:sp macro="" textlink="">
      <xdr:nvSpPr>
        <xdr:cNvPr id="9227" name="Text Box 11"/>
        <xdr:cNvSpPr txBox="1">
          <a:spLocks noChangeArrowheads="1"/>
        </xdr:cNvSpPr>
      </xdr:nvSpPr>
      <xdr:spPr bwMode="auto">
        <a:xfrm>
          <a:off x="782572" y="5147236"/>
          <a:ext cx="1982080" cy="1408206"/>
        </a:xfrm>
        <a:prstGeom prst="rect">
          <a:avLst/>
        </a:prstGeom>
        <a:noFill/>
        <a:ln w="9525">
          <a:noFill/>
          <a:miter lim="800000"/>
          <a:headEnd/>
          <a:tailEnd/>
        </a:ln>
      </xdr:spPr>
      <xdr:txBody>
        <a:bodyPr vertOverflow="clip" wrap="square" lIns="36576" tIns="36576" rIns="0" bIns="0" anchor="t" upright="1"/>
        <a:lstStyle/>
        <a:p>
          <a:pPr algn="l" rtl="0">
            <a:defRPr sz="1000"/>
          </a:pPr>
          <a:r>
            <a:rPr lang="fr-FR" sz="1800" b="1" i="0" u="none" strike="noStrike" baseline="0">
              <a:solidFill>
                <a:srgbClr val="000080"/>
              </a:solidFill>
              <a:latin typeface="Arial Narrow"/>
            </a:rPr>
            <a:t>Conduite de projet de coopération territoriale en PUI</a:t>
          </a:r>
        </a:p>
      </xdr:txBody>
    </xdr:sp>
    <xdr:clientData/>
  </xdr:twoCellAnchor>
  <xdr:twoCellAnchor>
    <xdr:from>
      <xdr:col>11</xdr:col>
      <xdr:colOff>114300</xdr:colOff>
      <xdr:row>11</xdr:row>
      <xdr:rowOff>9525</xdr:rowOff>
    </xdr:from>
    <xdr:to>
      <xdr:col>27</xdr:col>
      <xdr:colOff>85725</xdr:colOff>
      <xdr:row>11</xdr:row>
      <xdr:rowOff>9525</xdr:rowOff>
    </xdr:to>
    <xdr:sp macro="" textlink="">
      <xdr:nvSpPr>
        <xdr:cNvPr id="225699" name="Line 22"/>
        <xdr:cNvSpPr>
          <a:spLocks noChangeShapeType="1"/>
        </xdr:cNvSpPr>
      </xdr:nvSpPr>
      <xdr:spPr bwMode="auto">
        <a:xfrm>
          <a:off x="1581150" y="3552825"/>
          <a:ext cx="2219325"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3</xdr:row>
      <xdr:rowOff>381000</xdr:rowOff>
    </xdr:from>
    <xdr:to>
      <xdr:col>5</xdr:col>
      <xdr:colOff>76200</xdr:colOff>
      <xdr:row>4</xdr:row>
      <xdr:rowOff>38100</xdr:rowOff>
    </xdr:to>
    <xdr:sp macro="" textlink="">
      <xdr:nvSpPr>
        <xdr:cNvPr id="225700" name="AutoShape 7"/>
        <xdr:cNvSpPr>
          <a:spLocks noChangeArrowheads="1"/>
        </xdr:cNvSpPr>
      </xdr:nvSpPr>
      <xdr:spPr bwMode="auto">
        <a:xfrm rot="10800000">
          <a:off x="381000" y="2200275"/>
          <a:ext cx="361950" cy="381000"/>
        </a:xfrm>
        <a:prstGeom prst="triangle">
          <a:avLst>
            <a:gd name="adj" fmla="val 50000"/>
          </a:avLst>
        </a:prstGeom>
        <a:solidFill>
          <a:srgbClr val="8064A2"/>
        </a:solidFill>
        <a:ln w="98425" cmpd="thinThick" algn="ctr">
          <a:solidFill>
            <a:srgbClr val="403152"/>
          </a:solidFill>
          <a:miter lim="800000"/>
          <a:headEnd/>
          <a:tailEnd/>
        </a:ln>
      </xdr:spPr>
    </xdr:sp>
    <xdr:clientData/>
  </xdr:twoCellAnchor>
  <xdr:twoCellAnchor>
    <xdr:from>
      <xdr:col>2</xdr:col>
      <xdr:colOff>123825</xdr:colOff>
      <xdr:row>30</xdr:row>
      <xdr:rowOff>104775</xdr:rowOff>
    </xdr:from>
    <xdr:to>
      <xdr:col>5</xdr:col>
      <xdr:colOff>47625</xdr:colOff>
      <xdr:row>33</xdr:row>
      <xdr:rowOff>28575</xdr:rowOff>
    </xdr:to>
    <xdr:sp macro="" textlink="">
      <xdr:nvSpPr>
        <xdr:cNvPr id="225702" name="Oval 12"/>
        <xdr:cNvSpPr>
          <a:spLocks noChangeArrowheads="1"/>
        </xdr:cNvSpPr>
      </xdr:nvSpPr>
      <xdr:spPr bwMode="auto">
        <a:xfrm>
          <a:off x="390525" y="10648950"/>
          <a:ext cx="323850" cy="352425"/>
        </a:xfrm>
        <a:prstGeom prst="ellipse">
          <a:avLst/>
        </a:prstGeom>
        <a:solidFill>
          <a:srgbClr val="8064A2"/>
        </a:solidFill>
        <a:ln w="98425" cmpd="thinThick">
          <a:solidFill>
            <a:srgbClr val="403152"/>
          </a:solidFill>
          <a:round/>
          <a:headEnd/>
          <a:tailEnd/>
        </a:ln>
      </xdr:spPr>
    </xdr:sp>
    <xdr:clientData/>
  </xdr:twoCellAnchor>
  <xdr:twoCellAnchor>
    <xdr:from>
      <xdr:col>2</xdr:col>
      <xdr:colOff>133350</xdr:colOff>
      <xdr:row>69</xdr:row>
      <xdr:rowOff>104775</xdr:rowOff>
    </xdr:from>
    <xdr:to>
      <xdr:col>5</xdr:col>
      <xdr:colOff>76200</xdr:colOff>
      <xdr:row>72</xdr:row>
      <xdr:rowOff>28575</xdr:rowOff>
    </xdr:to>
    <xdr:sp macro="" textlink="">
      <xdr:nvSpPr>
        <xdr:cNvPr id="225703" name="Oval 12"/>
        <xdr:cNvSpPr>
          <a:spLocks noChangeArrowheads="1"/>
        </xdr:cNvSpPr>
      </xdr:nvSpPr>
      <xdr:spPr bwMode="auto">
        <a:xfrm>
          <a:off x="400050" y="16221075"/>
          <a:ext cx="342900" cy="352425"/>
        </a:xfrm>
        <a:prstGeom prst="ellipse">
          <a:avLst/>
        </a:prstGeom>
        <a:solidFill>
          <a:srgbClr val="8064A2"/>
        </a:solidFill>
        <a:ln w="98425" cmpd="thinThick">
          <a:solidFill>
            <a:srgbClr val="403152"/>
          </a:solidFill>
          <a:round/>
          <a:headEnd/>
          <a:tailEnd/>
        </a:ln>
      </xdr:spPr>
    </xdr:sp>
    <xdr:clientData/>
  </xdr:twoCellAnchor>
  <xdr:twoCellAnchor>
    <xdr:from>
      <xdr:col>91</xdr:col>
      <xdr:colOff>53974</xdr:colOff>
      <xdr:row>19</xdr:row>
      <xdr:rowOff>266700</xdr:rowOff>
    </xdr:from>
    <xdr:to>
      <xdr:col>94</xdr:col>
      <xdr:colOff>32974</xdr:colOff>
      <xdr:row>20</xdr:row>
      <xdr:rowOff>102825</xdr:rowOff>
    </xdr:to>
    <xdr:sp macro="" textlink="">
      <xdr:nvSpPr>
        <xdr:cNvPr id="24" name="Oval 9"/>
        <xdr:cNvSpPr>
          <a:spLocks noChangeArrowheads="1"/>
        </xdr:cNvSpPr>
      </xdr:nvSpPr>
      <xdr:spPr bwMode="auto">
        <a:xfrm>
          <a:off x="11817349" y="5013325"/>
          <a:ext cx="360000" cy="360000"/>
        </a:xfrm>
        <a:prstGeom prst="ellipse">
          <a:avLst/>
        </a:prstGeom>
        <a:solidFill>
          <a:srgbClr val="333333"/>
        </a:solidFill>
        <a:ln w="57150" cmpd="thinThick">
          <a:solidFill>
            <a:srgbClr val="333333"/>
          </a:solidFill>
          <a:round/>
          <a:headEnd/>
          <a:tailEnd/>
        </a:ln>
      </xdr:spPr>
    </xdr:sp>
    <xdr:clientData/>
  </xdr:twoCellAnchor>
  <xdr:twoCellAnchor>
    <xdr:from>
      <xdr:col>112</xdr:col>
      <xdr:colOff>53974</xdr:colOff>
      <xdr:row>19</xdr:row>
      <xdr:rowOff>266700</xdr:rowOff>
    </xdr:from>
    <xdr:to>
      <xdr:col>115</xdr:col>
      <xdr:colOff>32974</xdr:colOff>
      <xdr:row>20</xdr:row>
      <xdr:rowOff>102825</xdr:rowOff>
    </xdr:to>
    <xdr:sp macro="" textlink="">
      <xdr:nvSpPr>
        <xdr:cNvPr id="25" name="Oval 9"/>
        <xdr:cNvSpPr>
          <a:spLocks noChangeArrowheads="1"/>
        </xdr:cNvSpPr>
      </xdr:nvSpPr>
      <xdr:spPr bwMode="auto">
        <a:xfrm>
          <a:off x="14484349" y="5013325"/>
          <a:ext cx="360000" cy="360000"/>
        </a:xfrm>
        <a:prstGeom prst="ellipse">
          <a:avLst/>
        </a:prstGeom>
        <a:solidFill>
          <a:srgbClr val="333333"/>
        </a:solidFill>
        <a:ln w="57150" cmpd="thinThick">
          <a:solidFill>
            <a:srgbClr val="333333"/>
          </a:solidFill>
          <a:round/>
          <a:headEnd/>
          <a:tailEnd/>
        </a:ln>
      </xdr:spPr>
    </xdr:sp>
    <xdr:clientData/>
  </xdr:twoCellAnchor>
  <xdr:twoCellAnchor>
    <xdr:from>
      <xdr:col>25</xdr:col>
      <xdr:colOff>13607</xdr:colOff>
      <xdr:row>54</xdr:row>
      <xdr:rowOff>0</xdr:rowOff>
    </xdr:from>
    <xdr:to>
      <xdr:col>117</xdr:col>
      <xdr:colOff>68036</xdr:colOff>
      <xdr:row>54</xdr:row>
      <xdr:rowOff>13607</xdr:rowOff>
    </xdr:to>
    <xdr:sp macro="" textlink="">
      <xdr:nvSpPr>
        <xdr:cNvPr id="32" name="AutoShape 10"/>
        <xdr:cNvSpPr>
          <a:spLocks noChangeArrowheads="1"/>
        </xdr:cNvSpPr>
      </xdr:nvSpPr>
      <xdr:spPr bwMode="auto">
        <a:xfrm>
          <a:off x="3537857" y="14799127"/>
          <a:ext cx="12613822" cy="6781801"/>
        </a:xfrm>
        <a:prstGeom prst="roundRect">
          <a:avLst>
            <a:gd name="adj" fmla="val 16667"/>
          </a:avLst>
        </a:prstGeom>
        <a:noFill/>
        <a:ln w="38100">
          <a:solidFill>
            <a:srgbClr val="C0C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63500</xdr:colOff>
      <xdr:row>0</xdr:row>
      <xdr:rowOff>95250</xdr:rowOff>
    </xdr:from>
    <xdr:to>
      <xdr:col>97</xdr:col>
      <xdr:colOff>111124</xdr:colOff>
      <xdr:row>1</xdr:row>
      <xdr:rowOff>190500</xdr:rowOff>
    </xdr:to>
    <xdr:graphicFrame macro="">
      <xdr:nvGraphicFramePr>
        <xdr:cNvPr id="23" name="Diagramme 2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2</xdr:row>
      <xdr:rowOff>247650</xdr:rowOff>
    </xdr:from>
    <xdr:to>
      <xdr:col>1</xdr:col>
      <xdr:colOff>104775</xdr:colOff>
      <xdr:row>3</xdr:row>
      <xdr:rowOff>9525</xdr:rowOff>
    </xdr:to>
    <xdr:sp macro="" textlink="">
      <xdr:nvSpPr>
        <xdr:cNvPr id="209178" name="AutoShape 7"/>
        <xdr:cNvSpPr>
          <a:spLocks noChangeArrowheads="1"/>
        </xdr:cNvSpPr>
      </xdr:nvSpPr>
      <xdr:spPr bwMode="auto">
        <a:xfrm rot="10800000">
          <a:off x="123825" y="1704975"/>
          <a:ext cx="200025" cy="180975"/>
        </a:xfrm>
        <a:prstGeom prst="triangle">
          <a:avLst>
            <a:gd name="adj" fmla="val 50000"/>
          </a:avLst>
        </a:prstGeom>
        <a:solidFill>
          <a:srgbClr val="666699"/>
        </a:solidFill>
        <a:ln w="98425" cmpd="thinThick" algn="ctr">
          <a:solidFill>
            <a:srgbClr val="000080"/>
          </a:solidFill>
          <a:miter lim="800000"/>
          <a:headEnd/>
          <a:tailEnd/>
        </a:ln>
      </xdr:spPr>
    </xdr:sp>
    <xdr:clientData/>
  </xdr:twoCellAnchor>
  <xdr:twoCellAnchor>
    <xdr:from>
      <xdr:col>0</xdr:col>
      <xdr:colOff>123825</xdr:colOff>
      <xdr:row>4</xdr:row>
      <xdr:rowOff>85725</xdr:rowOff>
    </xdr:from>
    <xdr:to>
      <xdr:col>1</xdr:col>
      <xdr:colOff>123825</xdr:colOff>
      <xdr:row>4</xdr:row>
      <xdr:rowOff>304800</xdr:rowOff>
    </xdr:to>
    <xdr:sp macro="" textlink="">
      <xdr:nvSpPr>
        <xdr:cNvPr id="209179" name="Oval 12"/>
        <xdr:cNvSpPr>
          <a:spLocks noChangeArrowheads="1"/>
        </xdr:cNvSpPr>
      </xdr:nvSpPr>
      <xdr:spPr bwMode="auto">
        <a:xfrm>
          <a:off x="123825" y="2124075"/>
          <a:ext cx="219075" cy="219075"/>
        </a:xfrm>
        <a:prstGeom prst="ellipse">
          <a:avLst/>
        </a:prstGeom>
        <a:solidFill>
          <a:srgbClr val="666699"/>
        </a:solidFill>
        <a:ln w="98425" cmpd="thinThick">
          <a:solidFill>
            <a:srgbClr val="000080"/>
          </a:solidFill>
          <a:round/>
          <a:headEnd/>
          <a:tailEnd/>
        </a:ln>
      </xdr:spPr>
    </xdr:sp>
    <xdr:clientData/>
  </xdr:twoCellAnchor>
  <xdr:twoCellAnchor>
    <xdr:from>
      <xdr:col>0</xdr:col>
      <xdr:colOff>114300</xdr:colOff>
      <xdr:row>8</xdr:row>
      <xdr:rowOff>66675</xdr:rowOff>
    </xdr:from>
    <xdr:to>
      <xdr:col>1</xdr:col>
      <xdr:colOff>114300</xdr:colOff>
      <xdr:row>8</xdr:row>
      <xdr:rowOff>285750</xdr:rowOff>
    </xdr:to>
    <xdr:sp macro="" textlink="">
      <xdr:nvSpPr>
        <xdr:cNvPr id="209180" name="Oval 12"/>
        <xdr:cNvSpPr>
          <a:spLocks noChangeArrowheads="1"/>
        </xdr:cNvSpPr>
      </xdr:nvSpPr>
      <xdr:spPr bwMode="auto">
        <a:xfrm>
          <a:off x="114300" y="7429500"/>
          <a:ext cx="219075" cy="219075"/>
        </a:xfrm>
        <a:prstGeom prst="ellipse">
          <a:avLst/>
        </a:prstGeom>
        <a:solidFill>
          <a:srgbClr val="666699"/>
        </a:solidFill>
        <a:ln w="98425" cmpd="thinThick">
          <a:solidFill>
            <a:srgbClr val="000080"/>
          </a:solidFill>
          <a:round/>
          <a:headEnd/>
          <a:tailEnd/>
        </a:ln>
      </xdr:spPr>
    </xdr:sp>
    <xdr:clientData/>
  </xdr:twoCellAnchor>
  <xdr:twoCellAnchor>
    <xdr:from>
      <xdr:col>0</xdr:col>
      <xdr:colOff>123825</xdr:colOff>
      <xdr:row>10</xdr:row>
      <xdr:rowOff>85725</xdr:rowOff>
    </xdr:from>
    <xdr:to>
      <xdr:col>1</xdr:col>
      <xdr:colOff>123825</xdr:colOff>
      <xdr:row>10</xdr:row>
      <xdr:rowOff>304800</xdr:rowOff>
    </xdr:to>
    <xdr:sp macro="" textlink="">
      <xdr:nvSpPr>
        <xdr:cNvPr id="209181" name="Oval 12"/>
        <xdr:cNvSpPr>
          <a:spLocks noChangeArrowheads="1"/>
        </xdr:cNvSpPr>
      </xdr:nvSpPr>
      <xdr:spPr bwMode="auto">
        <a:xfrm>
          <a:off x="123825" y="9639300"/>
          <a:ext cx="219075" cy="219075"/>
        </a:xfrm>
        <a:prstGeom prst="ellipse">
          <a:avLst/>
        </a:prstGeom>
        <a:solidFill>
          <a:srgbClr val="666699"/>
        </a:solidFill>
        <a:ln w="98425" cmpd="thinThick">
          <a:solidFill>
            <a:srgbClr val="000080"/>
          </a:solidFill>
          <a:round/>
          <a:headEnd/>
          <a:tailEnd/>
        </a:ln>
      </xdr:spPr>
    </xdr:sp>
    <xdr:clientData/>
  </xdr:twoCellAnchor>
  <xdr:twoCellAnchor>
    <xdr:from>
      <xdr:col>0</xdr:col>
      <xdr:colOff>205186</xdr:colOff>
      <xdr:row>0</xdr:row>
      <xdr:rowOff>158749</xdr:rowOff>
    </xdr:from>
    <xdr:to>
      <xdr:col>43</xdr:col>
      <xdr:colOff>130628</xdr:colOff>
      <xdr:row>0</xdr:row>
      <xdr:rowOff>822777</xdr:rowOff>
    </xdr:to>
    <xdr:grpSp>
      <xdr:nvGrpSpPr>
        <xdr:cNvPr id="9" name="Groupe 8"/>
        <xdr:cNvGrpSpPr/>
      </xdr:nvGrpSpPr>
      <xdr:grpSpPr>
        <a:xfrm>
          <a:off x="217378" y="158749"/>
          <a:ext cx="12452014" cy="664028"/>
          <a:chOff x="205187" y="158749"/>
          <a:chExt cx="11115945" cy="664028"/>
        </a:xfrm>
      </xdr:grpSpPr>
      <xdr:sp macro="" textlink="">
        <xdr:nvSpPr>
          <xdr:cNvPr id="3" name="Forme libre 2">
            <a:hlinkClick xmlns:r="http://schemas.openxmlformats.org/officeDocument/2006/relationships" r:id="rId1"/>
          </xdr:cNvPr>
          <xdr:cNvSpPr/>
        </xdr:nvSpPr>
        <xdr:spPr>
          <a:xfrm>
            <a:off x="205187" y="158749"/>
            <a:ext cx="1612728"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0 w 2221467"/>
              <a:gd name="connsiteY5"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221467" h="653142">
                <a:moveTo>
                  <a:pt x="0" y="0"/>
                </a:moveTo>
                <a:lnTo>
                  <a:pt x="1894896" y="0"/>
                </a:lnTo>
                <a:lnTo>
                  <a:pt x="2221467" y="326571"/>
                </a:lnTo>
                <a:lnTo>
                  <a:pt x="1894896" y="653142"/>
                </a:lnTo>
                <a:lnTo>
                  <a:pt x="0" y="653142"/>
                </a:lnTo>
                <a:lnTo>
                  <a:pt x="0" y="0"/>
                </a:lnTo>
                <a:close/>
              </a:path>
            </a:pathLst>
          </a:custGeom>
          <a:solidFill>
            <a:schemeClr val="bg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74676" tIns="37338" rIns="181954" bIns="37338" numCol="1" spcCol="1270" anchor="ctr" anchorCtr="0">
            <a:noAutofit/>
          </a:bodyPr>
          <a:lstStyle/>
          <a:p>
            <a:pPr lvl="0" algn="ctr" defTabSz="622300">
              <a:lnSpc>
                <a:spcPct val="90000"/>
              </a:lnSpc>
              <a:spcBef>
                <a:spcPct val="0"/>
              </a:spcBef>
              <a:spcAft>
                <a:spcPct val="35000"/>
              </a:spcAft>
            </a:pPr>
            <a:r>
              <a:rPr lang="fr-FR" sz="1400" b="1" kern="1200">
                <a:solidFill>
                  <a:sysClr val="windowText" lastClr="000000"/>
                </a:solidFill>
              </a:rPr>
              <a:t>Accueil</a:t>
            </a:r>
          </a:p>
        </xdr:txBody>
      </xdr:sp>
      <xdr:sp macro="" textlink="">
        <xdr:nvSpPr>
          <xdr:cNvPr id="4" name="Forme libre 3">
            <a:hlinkClick xmlns:r="http://schemas.openxmlformats.org/officeDocument/2006/relationships" r:id="rId2"/>
          </xdr:cNvPr>
          <xdr:cNvSpPr/>
        </xdr:nvSpPr>
        <xdr:spPr>
          <a:xfrm>
            <a:off x="1655780" y="158749"/>
            <a:ext cx="1620811"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6"/>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90579" tIns="42672" rIns="347907" bIns="42672" numCol="1" spcCol="1270" anchor="ctr" anchorCtr="0">
            <a:noAutofit/>
          </a:bodyPr>
          <a:lstStyle/>
          <a:p>
            <a:pPr lvl="0" algn="ctr" defTabSz="711200">
              <a:lnSpc>
                <a:spcPct val="90000"/>
              </a:lnSpc>
              <a:spcBef>
                <a:spcPct val="0"/>
              </a:spcBef>
              <a:spcAft>
                <a:spcPct val="35000"/>
              </a:spcAft>
            </a:pPr>
            <a:r>
              <a:rPr lang="fr-FR" sz="1400" b="1" kern="1200">
                <a:solidFill>
                  <a:sysClr val="windowText" lastClr="000000"/>
                </a:solidFill>
              </a:rPr>
              <a:t>Mode d'emploi</a:t>
            </a:r>
          </a:p>
        </xdr:txBody>
      </xdr:sp>
      <xdr:sp macro="" textlink="">
        <xdr:nvSpPr>
          <xdr:cNvPr id="5" name="Forme libre 4">
            <a:hlinkClick xmlns:r="http://schemas.openxmlformats.org/officeDocument/2006/relationships" r:id="rId3"/>
          </xdr:cNvPr>
          <xdr:cNvSpPr/>
        </xdr:nvSpPr>
        <xdr:spPr>
          <a:xfrm>
            <a:off x="3106389" y="158749"/>
            <a:ext cx="1726865"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Identification</a:t>
            </a:r>
          </a:p>
        </xdr:txBody>
      </xdr:sp>
      <xdr:sp macro="" textlink="">
        <xdr:nvSpPr>
          <xdr:cNvPr id="6" name="Forme libre 5">
            <a:hlinkClick xmlns:r="http://schemas.openxmlformats.org/officeDocument/2006/relationships" r:id="rId4"/>
          </xdr:cNvPr>
          <xdr:cNvSpPr/>
        </xdr:nvSpPr>
        <xdr:spPr>
          <a:xfrm>
            <a:off x="4654964" y="158749"/>
            <a:ext cx="1680520"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Diagnostic</a:t>
            </a:r>
          </a:p>
        </xdr:txBody>
      </xdr:sp>
      <xdr:sp macro="" textlink="">
        <xdr:nvSpPr>
          <xdr:cNvPr id="8" name="Forme libre 7">
            <a:hlinkClick xmlns:r="http://schemas.openxmlformats.org/officeDocument/2006/relationships" r:id="rId5"/>
          </xdr:cNvPr>
          <xdr:cNvSpPr/>
        </xdr:nvSpPr>
        <xdr:spPr>
          <a:xfrm>
            <a:off x="6159993" y="158749"/>
            <a:ext cx="165594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Stratégique</a:t>
            </a:r>
          </a:p>
        </xdr:txBody>
      </xdr:sp>
      <xdr:sp macro="" textlink="">
        <xdr:nvSpPr>
          <xdr:cNvPr id="15" name="Forme libre 14">
            <a:hlinkClick xmlns:r="http://schemas.openxmlformats.org/officeDocument/2006/relationships" r:id="rId6"/>
          </xdr:cNvPr>
          <xdr:cNvSpPr/>
        </xdr:nvSpPr>
        <xdr:spPr>
          <a:xfrm>
            <a:off x="7629563" y="158749"/>
            <a:ext cx="198251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opérationnel + SI</a:t>
            </a:r>
          </a:p>
        </xdr:txBody>
      </xdr:sp>
      <xdr:sp macro="" textlink="">
        <xdr:nvSpPr>
          <xdr:cNvPr id="16" name="Forme libre 15">
            <a:hlinkClick xmlns:r="http://schemas.openxmlformats.org/officeDocument/2006/relationships" r:id="rId7"/>
          </xdr:cNvPr>
          <xdr:cNvSpPr/>
        </xdr:nvSpPr>
        <xdr:spPr>
          <a:xfrm>
            <a:off x="9414815" y="169635"/>
            <a:ext cx="1906317"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Communication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8</xdr:row>
      <xdr:rowOff>85725</xdr:rowOff>
    </xdr:from>
    <xdr:to>
      <xdr:col>2</xdr:col>
      <xdr:colOff>114300</xdr:colOff>
      <xdr:row>8</xdr:row>
      <xdr:rowOff>304800</xdr:rowOff>
    </xdr:to>
    <xdr:sp macro="" textlink="">
      <xdr:nvSpPr>
        <xdr:cNvPr id="210202" name="Oval 12"/>
        <xdr:cNvSpPr>
          <a:spLocks noChangeArrowheads="1"/>
        </xdr:cNvSpPr>
      </xdr:nvSpPr>
      <xdr:spPr bwMode="auto">
        <a:xfrm>
          <a:off x="333375" y="3457575"/>
          <a:ext cx="219075" cy="219075"/>
        </a:xfrm>
        <a:prstGeom prst="ellipse">
          <a:avLst/>
        </a:prstGeom>
        <a:solidFill>
          <a:srgbClr val="666699"/>
        </a:solidFill>
        <a:ln w="98425" cmpd="thinThick">
          <a:solidFill>
            <a:srgbClr val="000080"/>
          </a:solidFill>
          <a:round/>
          <a:headEnd/>
          <a:tailEnd/>
        </a:ln>
      </xdr:spPr>
    </xdr:sp>
    <xdr:clientData/>
  </xdr:twoCellAnchor>
  <xdr:twoCellAnchor>
    <xdr:from>
      <xdr:col>1</xdr:col>
      <xdr:colOff>123825</xdr:colOff>
      <xdr:row>24</xdr:row>
      <xdr:rowOff>85725</xdr:rowOff>
    </xdr:from>
    <xdr:to>
      <xdr:col>2</xdr:col>
      <xdr:colOff>123825</xdr:colOff>
      <xdr:row>24</xdr:row>
      <xdr:rowOff>304800</xdr:rowOff>
    </xdr:to>
    <xdr:sp macro="" textlink="">
      <xdr:nvSpPr>
        <xdr:cNvPr id="210204" name="Oval 12"/>
        <xdr:cNvSpPr>
          <a:spLocks noChangeArrowheads="1"/>
        </xdr:cNvSpPr>
      </xdr:nvSpPr>
      <xdr:spPr bwMode="auto">
        <a:xfrm>
          <a:off x="342900" y="10629900"/>
          <a:ext cx="219075" cy="219075"/>
        </a:xfrm>
        <a:prstGeom prst="ellipse">
          <a:avLst/>
        </a:prstGeom>
        <a:solidFill>
          <a:srgbClr val="666699"/>
        </a:solidFill>
        <a:ln w="98425" cmpd="thinThick">
          <a:solidFill>
            <a:srgbClr val="000080"/>
          </a:solidFill>
          <a:round/>
          <a:headEnd/>
          <a:tailEnd/>
        </a:ln>
      </xdr:spPr>
    </xdr:sp>
    <xdr:clientData/>
  </xdr:twoCellAnchor>
  <xdr:twoCellAnchor>
    <xdr:from>
      <xdr:col>1</xdr:col>
      <xdr:colOff>123825</xdr:colOff>
      <xdr:row>4</xdr:row>
      <xdr:rowOff>76200</xdr:rowOff>
    </xdr:from>
    <xdr:to>
      <xdr:col>2</xdr:col>
      <xdr:colOff>123825</xdr:colOff>
      <xdr:row>5</xdr:row>
      <xdr:rowOff>19050</xdr:rowOff>
    </xdr:to>
    <xdr:sp macro="" textlink="">
      <xdr:nvSpPr>
        <xdr:cNvPr id="210205" name="AutoShape 7"/>
        <xdr:cNvSpPr>
          <a:spLocks noChangeArrowheads="1"/>
        </xdr:cNvSpPr>
      </xdr:nvSpPr>
      <xdr:spPr bwMode="auto">
        <a:xfrm rot="10800000">
          <a:off x="342900" y="2066925"/>
          <a:ext cx="219075" cy="238125"/>
        </a:xfrm>
        <a:prstGeom prst="triangle">
          <a:avLst>
            <a:gd name="adj" fmla="val 50000"/>
          </a:avLst>
        </a:prstGeom>
        <a:solidFill>
          <a:srgbClr val="666699"/>
        </a:solidFill>
        <a:ln w="98425" cmpd="thinThick" algn="ctr">
          <a:solidFill>
            <a:srgbClr val="000080"/>
          </a:solidFill>
          <a:miter lim="800000"/>
          <a:headEnd/>
          <a:tailEnd/>
        </a:ln>
      </xdr:spPr>
    </xdr:sp>
    <xdr:clientData/>
  </xdr:twoCellAnchor>
  <xdr:twoCellAnchor>
    <xdr:from>
      <xdr:col>0</xdr:col>
      <xdr:colOff>108857</xdr:colOff>
      <xdr:row>0</xdr:row>
      <xdr:rowOff>119746</xdr:rowOff>
    </xdr:from>
    <xdr:to>
      <xdr:col>53</xdr:col>
      <xdr:colOff>1631</xdr:colOff>
      <xdr:row>0</xdr:row>
      <xdr:rowOff>783774</xdr:rowOff>
    </xdr:to>
    <xdr:grpSp>
      <xdr:nvGrpSpPr>
        <xdr:cNvPr id="8" name="Groupe 7"/>
        <xdr:cNvGrpSpPr/>
      </xdr:nvGrpSpPr>
      <xdr:grpSpPr>
        <a:xfrm>
          <a:off x="114953" y="119746"/>
          <a:ext cx="12089829" cy="664028"/>
          <a:chOff x="205187" y="158749"/>
          <a:chExt cx="11115945" cy="664028"/>
        </a:xfrm>
      </xdr:grpSpPr>
      <xdr:sp macro="" textlink="">
        <xdr:nvSpPr>
          <xdr:cNvPr id="9" name="Forme libre 8">
            <a:hlinkClick xmlns:r="http://schemas.openxmlformats.org/officeDocument/2006/relationships" r:id="rId1"/>
          </xdr:cNvPr>
          <xdr:cNvSpPr/>
        </xdr:nvSpPr>
        <xdr:spPr>
          <a:xfrm>
            <a:off x="205187" y="158749"/>
            <a:ext cx="1612728"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0 w 2221467"/>
              <a:gd name="connsiteY5"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221467" h="653142">
                <a:moveTo>
                  <a:pt x="0" y="0"/>
                </a:moveTo>
                <a:lnTo>
                  <a:pt x="1894896" y="0"/>
                </a:lnTo>
                <a:lnTo>
                  <a:pt x="2221467" y="326571"/>
                </a:lnTo>
                <a:lnTo>
                  <a:pt x="1894896" y="653142"/>
                </a:lnTo>
                <a:lnTo>
                  <a:pt x="0" y="653142"/>
                </a:lnTo>
                <a:lnTo>
                  <a:pt x="0" y="0"/>
                </a:lnTo>
                <a:close/>
              </a:path>
            </a:pathLst>
          </a:custGeom>
          <a:solidFill>
            <a:schemeClr val="bg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74676" tIns="37338" rIns="181954" bIns="37338" numCol="1" spcCol="1270" anchor="ctr" anchorCtr="0">
            <a:noAutofit/>
          </a:bodyPr>
          <a:lstStyle/>
          <a:p>
            <a:pPr lvl="0" algn="ctr" defTabSz="622300">
              <a:lnSpc>
                <a:spcPct val="90000"/>
              </a:lnSpc>
              <a:spcBef>
                <a:spcPct val="0"/>
              </a:spcBef>
              <a:spcAft>
                <a:spcPct val="35000"/>
              </a:spcAft>
            </a:pPr>
            <a:r>
              <a:rPr lang="fr-FR" sz="1400" b="1" kern="1200">
                <a:solidFill>
                  <a:sysClr val="windowText" lastClr="000000"/>
                </a:solidFill>
              </a:rPr>
              <a:t>Accueil</a:t>
            </a:r>
          </a:p>
        </xdr:txBody>
      </xdr:sp>
      <xdr:sp macro="" textlink="">
        <xdr:nvSpPr>
          <xdr:cNvPr id="10" name="Forme libre 9">
            <a:hlinkClick xmlns:r="http://schemas.openxmlformats.org/officeDocument/2006/relationships" r:id="rId2"/>
          </xdr:cNvPr>
          <xdr:cNvSpPr/>
        </xdr:nvSpPr>
        <xdr:spPr>
          <a:xfrm>
            <a:off x="1655780" y="158749"/>
            <a:ext cx="1620811"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6"/>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90579" tIns="42672" rIns="347907" bIns="42672" numCol="1" spcCol="1270" anchor="ctr" anchorCtr="0">
            <a:noAutofit/>
          </a:bodyPr>
          <a:lstStyle/>
          <a:p>
            <a:pPr lvl="0" algn="ctr" defTabSz="711200">
              <a:lnSpc>
                <a:spcPct val="90000"/>
              </a:lnSpc>
              <a:spcBef>
                <a:spcPct val="0"/>
              </a:spcBef>
              <a:spcAft>
                <a:spcPct val="35000"/>
              </a:spcAft>
            </a:pPr>
            <a:r>
              <a:rPr lang="fr-FR" sz="1400" b="1" kern="1200">
                <a:solidFill>
                  <a:sysClr val="windowText" lastClr="000000"/>
                </a:solidFill>
              </a:rPr>
              <a:t>Mode d'emploi</a:t>
            </a:r>
          </a:p>
        </xdr:txBody>
      </xdr:sp>
      <xdr:sp macro="" textlink="">
        <xdr:nvSpPr>
          <xdr:cNvPr id="11" name="Forme libre 10">
            <a:hlinkClick xmlns:r="http://schemas.openxmlformats.org/officeDocument/2006/relationships" r:id="rId3"/>
          </xdr:cNvPr>
          <xdr:cNvSpPr/>
        </xdr:nvSpPr>
        <xdr:spPr>
          <a:xfrm>
            <a:off x="3106389" y="158749"/>
            <a:ext cx="1726865"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Identification</a:t>
            </a:r>
          </a:p>
        </xdr:txBody>
      </xdr:sp>
      <xdr:sp macro="" textlink="">
        <xdr:nvSpPr>
          <xdr:cNvPr id="12" name="Forme libre 11">
            <a:hlinkClick xmlns:r="http://schemas.openxmlformats.org/officeDocument/2006/relationships" r:id="rId4"/>
          </xdr:cNvPr>
          <xdr:cNvSpPr/>
        </xdr:nvSpPr>
        <xdr:spPr>
          <a:xfrm>
            <a:off x="4654964" y="158749"/>
            <a:ext cx="1680520"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Diagnostic</a:t>
            </a:r>
          </a:p>
        </xdr:txBody>
      </xdr:sp>
      <xdr:sp macro="" textlink="">
        <xdr:nvSpPr>
          <xdr:cNvPr id="14" name="Forme libre 13">
            <a:hlinkClick xmlns:r="http://schemas.openxmlformats.org/officeDocument/2006/relationships" r:id="rId5"/>
          </xdr:cNvPr>
          <xdr:cNvSpPr/>
        </xdr:nvSpPr>
        <xdr:spPr>
          <a:xfrm>
            <a:off x="6159993" y="158749"/>
            <a:ext cx="165594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Stratégique</a:t>
            </a:r>
          </a:p>
        </xdr:txBody>
      </xdr:sp>
      <xdr:sp macro="" textlink="">
        <xdr:nvSpPr>
          <xdr:cNvPr id="15" name="Forme libre 14">
            <a:hlinkClick xmlns:r="http://schemas.openxmlformats.org/officeDocument/2006/relationships" r:id="rId6"/>
          </xdr:cNvPr>
          <xdr:cNvSpPr/>
        </xdr:nvSpPr>
        <xdr:spPr>
          <a:xfrm>
            <a:off x="7629563" y="158749"/>
            <a:ext cx="198251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opérationnel + SI</a:t>
            </a:r>
          </a:p>
        </xdr:txBody>
      </xdr:sp>
      <xdr:sp macro="" textlink="">
        <xdr:nvSpPr>
          <xdr:cNvPr id="16" name="Forme libre 15">
            <a:hlinkClick xmlns:r="http://schemas.openxmlformats.org/officeDocument/2006/relationships" r:id="rId7"/>
          </xdr:cNvPr>
          <xdr:cNvSpPr/>
        </xdr:nvSpPr>
        <xdr:spPr>
          <a:xfrm>
            <a:off x="9414815" y="169635"/>
            <a:ext cx="1906317"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Communication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76192</xdr:colOff>
      <xdr:row>0</xdr:row>
      <xdr:rowOff>110071</xdr:rowOff>
    </xdr:from>
    <xdr:to>
      <xdr:col>6</xdr:col>
      <xdr:colOff>2700866</xdr:colOff>
      <xdr:row>0</xdr:row>
      <xdr:rowOff>774099</xdr:rowOff>
    </xdr:to>
    <xdr:grpSp>
      <xdr:nvGrpSpPr>
        <xdr:cNvPr id="4" name="Groupe 3"/>
        <xdr:cNvGrpSpPr/>
      </xdr:nvGrpSpPr>
      <xdr:grpSpPr>
        <a:xfrm>
          <a:off x="435696" y="110071"/>
          <a:ext cx="12497547" cy="664028"/>
          <a:chOff x="205187" y="158749"/>
          <a:chExt cx="11115945" cy="664028"/>
        </a:xfrm>
      </xdr:grpSpPr>
      <xdr:sp macro="" textlink="">
        <xdr:nvSpPr>
          <xdr:cNvPr id="5" name="Forme libre 4">
            <a:hlinkClick xmlns:r="http://schemas.openxmlformats.org/officeDocument/2006/relationships" r:id="rId1"/>
          </xdr:cNvPr>
          <xdr:cNvSpPr/>
        </xdr:nvSpPr>
        <xdr:spPr>
          <a:xfrm>
            <a:off x="205187" y="158749"/>
            <a:ext cx="1612728"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0 w 2221467"/>
              <a:gd name="connsiteY5"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221467" h="653142">
                <a:moveTo>
                  <a:pt x="0" y="0"/>
                </a:moveTo>
                <a:lnTo>
                  <a:pt x="1894896" y="0"/>
                </a:lnTo>
                <a:lnTo>
                  <a:pt x="2221467" y="326571"/>
                </a:lnTo>
                <a:lnTo>
                  <a:pt x="1894896" y="653142"/>
                </a:lnTo>
                <a:lnTo>
                  <a:pt x="0" y="653142"/>
                </a:lnTo>
                <a:lnTo>
                  <a:pt x="0" y="0"/>
                </a:lnTo>
                <a:close/>
              </a:path>
            </a:pathLst>
          </a:custGeom>
          <a:solidFill>
            <a:schemeClr val="bg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74676" tIns="37338" rIns="181954" bIns="37338" numCol="1" spcCol="1270" anchor="ctr" anchorCtr="0">
            <a:noAutofit/>
          </a:bodyPr>
          <a:lstStyle/>
          <a:p>
            <a:pPr lvl="0" algn="ctr" defTabSz="622300">
              <a:lnSpc>
                <a:spcPct val="90000"/>
              </a:lnSpc>
              <a:spcBef>
                <a:spcPct val="0"/>
              </a:spcBef>
              <a:spcAft>
                <a:spcPct val="35000"/>
              </a:spcAft>
            </a:pPr>
            <a:r>
              <a:rPr lang="fr-FR" sz="1400" b="1" kern="1200">
                <a:solidFill>
                  <a:sysClr val="windowText" lastClr="000000"/>
                </a:solidFill>
              </a:rPr>
              <a:t>Accueil</a:t>
            </a:r>
          </a:p>
        </xdr:txBody>
      </xdr:sp>
      <xdr:sp macro="" textlink="">
        <xdr:nvSpPr>
          <xdr:cNvPr id="6" name="Forme libre 5">
            <a:hlinkClick xmlns:r="http://schemas.openxmlformats.org/officeDocument/2006/relationships" r:id="rId2"/>
          </xdr:cNvPr>
          <xdr:cNvSpPr/>
        </xdr:nvSpPr>
        <xdr:spPr>
          <a:xfrm>
            <a:off x="1655780" y="158749"/>
            <a:ext cx="1620811"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6"/>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90579" tIns="42672" rIns="347907" bIns="42672" numCol="1" spcCol="1270" anchor="ctr" anchorCtr="0">
            <a:noAutofit/>
          </a:bodyPr>
          <a:lstStyle/>
          <a:p>
            <a:pPr lvl="0" algn="ctr" defTabSz="711200">
              <a:lnSpc>
                <a:spcPct val="90000"/>
              </a:lnSpc>
              <a:spcBef>
                <a:spcPct val="0"/>
              </a:spcBef>
              <a:spcAft>
                <a:spcPct val="35000"/>
              </a:spcAft>
            </a:pPr>
            <a:r>
              <a:rPr lang="fr-FR" sz="1400" b="1" kern="1200">
                <a:solidFill>
                  <a:sysClr val="windowText" lastClr="000000"/>
                </a:solidFill>
              </a:rPr>
              <a:t>Mode d'emploi</a:t>
            </a:r>
          </a:p>
        </xdr:txBody>
      </xdr:sp>
      <xdr:sp macro="" textlink="">
        <xdr:nvSpPr>
          <xdr:cNvPr id="7" name="Forme libre 6">
            <a:hlinkClick xmlns:r="http://schemas.openxmlformats.org/officeDocument/2006/relationships" r:id="rId3"/>
          </xdr:cNvPr>
          <xdr:cNvSpPr/>
        </xdr:nvSpPr>
        <xdr:spPr>
          <a:xfrm>
            <a:off x="3106389" y="158749"/>
            <a:ext cx="1726865"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Identification</a:t>
            </a:r>
          </a:p>
        </xdr:txBody>
      </xdr:sp>
      <xdr:sp macro="" textlink="">
        <xdr:nvSpPr>
          <xdr:cNvPr id="8" name="Forme libre 7">
            <a:hlinkClick xmlns:r="http://schemas.openxmlformats.org/officeDocument/2006/relationships" r:id="rId4"/>
          </xdr:cNvPr>
          <xdr:cNvSpPr/>
        </xdr:nvSpPr>
        <xdr:spPr>
          <a:xfrm>
            <a:off x="4654964" y="158749"/>
            <a:ext cx="1680520"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Diagnostic</a:t>
            </a:r>
          </a:p>
        </xdr:txBody>
      </xdr:sp>
      <xdr:sp macro="" textlink="">
        <xdr:nvSpPr>
          <xdr:cNvPr id="10" name="Forme libre 9">
            <a:hlinkClick xmlns:r="http://schemas.openxmlformats.org/officeDocument/2006/relationships" r:id="rId5"/>
          </xdr:cNvPr>
          <xdr:cNvSpPr/>
        </xdr:nvSpPr>
        <xdr:spPr>
          <a:xfrm>
            <a:off x="6159993" y="158749"/>
            <a:ext cx="165594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Stratégique</a:t>
            </a:r>
          </a:p>
        </xdr:txBody>
      </xdr:sp>
      <xdr:sp macro="" textlink="">
        <xdr:nvSpPr>
          <xdr:cNvPr id="11" name="Forme libre 10">
            <a:hlinkClick xmlns:r="http://schemas.openxmlformats.org/officeDocument/2006/relationships" r:id="rId6"/>
          </xdr:cNvPr>
          <xdr:cNvSpPr/>
        </xdr:nvSpPr>
        <xdr:spPr>
          <a:xfrm>
            <a:off x="7629563" y="158749"/>
            <a:ext cx="198251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opérationnel + SI</a:t>
            </a:r>
          </a:p>
        </xdr:txBody>
      </xdr:sp>
      <xdr:sp macro="" textlink="">
        <xdr:nvSpPr>
          <xdr:cNvPr id="12" name="Forme libre 11">
            <a:hlinkClick xmlns:r="http://schemas.openxmlformats.org/officeDocument/2006/relationships" r:id="rId7"/>
          </xdr:cNvPr>
          <xdr:cNvSpPr/>
        </xdr:nvSpPr>
        <xdr:spPr>
          <a:xfrm>
            <a:off x="9414815" y="169635"/>
            <a:ext cx="1906317"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Communication</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xdr:colOff>
      <xdr:row>0</xdr:row>
      <xdr:rowOff>76200</xdr:rowOff>
    </xdr:from>
    <xdr:to>
      <xdr:col>6</xdr:col>
      <xdr:colOff>3383280</xdr:colOff>
      <xdr:row>0</xdr:row>
      <xdr:rowOff>740228</xdr:rowOff>
    </xdr:to>
    <xdr:grpSp>
      <xdr:nvGrpSpPr>
        <xdr:cNvPr id="3" name="Groupe 2"/>
        <xdr:cNvGrpSpPr/>
      </xdr:nvGrpSpPr>
      <xdr:grpSpPr>
        <a:xfrm>
          <a:off x="419661" y="76200"/>
          <a:ext cx="12864646" cy="664028"/>
          <a:chOff x="205187" y="158749"/>
          <a:chExt cx="11115945" cy="664028"/>
        </a:xfrm>
      </xdr:grpSpPr>
      <xdr:sp macro="" textlink="">
        <xdr:nvSpPr>
          <xdr:cNvPr id="4" name="Forme libre 3">
            <a:hlinkClick xmlns:r="http://schemas.openxmlformats.org/officeDocument/2006/relationships" r:id="rId1"/>
          </xdr:cNvPr>
          <xdr:cNvSpPr/>
        </xdr:nvSpPr>
        <xdr:spPr>
          <a:xfrm>
            <a:off x="205187" y="158749"/>
            <a:ext cx="1612728"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0 w 2221467"/>
              <a:gd name="connsiteY5"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221467" h="653142">
                <a:moveTo>
                  <a:pt x="0" y="0"/>
                </a:moveTo>
                <a:lnTo>
                  <a:pt x="1894896" y="0"/>
                </a:lnTo>
                <a:lnTo>
                  <a:pt x="2221467" y="326571"/>
                </a:lnTo>
                <a:lnTo>
                  <a:pt x="1894896" y="653142"/>
                </a:lnTo>
                <a:lnTo>
                  <a:pt x="0" y="653142"/>
                </a:lnTo>
                <a:lnTo>
                  <a:pt x="0" y="0"/>
                </a:lnTo>
                <a:close/>
              </a:path>
            </a:pathLst>
          </a:custGeom>
          <a:solidFill>
            <a:schemeClr val="bg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74676" tIns="37338" rIns="181954" bIns="37338" numCol="1" spcCol="1270" anchor="ctr" anchorCtr="0">
            <a:noAutofit/>
          </a:bodyPr>
          <a:lstStyle/>
          <a:p>
            <a:pPr lvl="0" algn="ctr" defTabSz="622300">
              <a:lnSpc>
                <a:spcPct val="90000"/>
              </a:lnSpc>
              <a:spcBef>
                <a:spcPct val="0"/>
              </a:spcBef>
              <a:spcAft>
                <a:spcPct val="35000"/>
              </a:spcAft>
            </a:pPr>
            <a:r>
              <a:rPr lang="fr-FR" sz="1400" b="1" kern="1200">
                <a:solidFill>
                  <a:sysClr val="windowText" lastClr="000000"/>
                </a:solidFill>
              </a:rPr>
              <a:t>Accueil</a:t>
            </a:r>
          </a:p>
        </xdr:txBody>
      </xdr:sp>
      <xdr:sp macro="" textlink="">
        <xdr:nvSpPr>
          <xdr:cNvPr id="5" name="Forme libre 4">
            <a:hlinkClick xmlns:r="http://schemas.openxmlformats.org/officeDocument/2006/relationships" r:id="rId2"/>
          </xdr:cNvPr>
          <xdr:cNvSpPr/>
        </xdr:nvSpPr>
        <xdr:spPr>
          <a:xfrm>
            <a:off x="1655780" y="158749"/>
            <a:ext cx="1620811"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6"/>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90579" tIns="42672" rIns="347907" bIns="42672" numCol="1" spcCol="1270" anchor="ctr" anchorCtr="0">
            <a:noAutofit/>
          </a:bodyPr>
          <a:lstStyle/>
          <a:p>
            <a:pPr lvl="0" algn="ctr" defTabSz="711200">
              <a:lnSpc>
                <a:spcPct val="90000"/>
              </a:lnSpc>
              <a:spcBef>
                <a:spcPct val="0"/>
              </a:spcBef>
              <a:spcAft>
                <a:spcPct val="35000"/>
              </a:spcAft>
            </a:pPr>
            <a:r>
              <a:rPr lang="fr-FR" sz="1400" b="1" kern="1200">
                <a:solidFill>
                  <a:sysClr val="windowText" lastClr="000000"/>
                </a:solidFill>
              </a:rPr>
              <a:t>Mode d'emploi</a:t>
            </a:r>
          </a:p>
        </xdr:txBody>
      </xdr:sp>
      <xdr:sp macro="" textlink="">
        <xdr:nvSpPr>
          <xdr:cNvPr id="6" name="Forme libre 5">
            <a:hlinkClick xmlns:r="http://schemas.openxmlformats.org/officeDocument/2006/relationships" r:id="rId3"/>
          </xdr:cNvPr>
          <xdr:cNvSpPr/>
        </xdr:nvSpPr>
        <xdr:spPr>
          <a:xfrm>
            <a:off x="3106389" y="158749"/>
            <a:ext cx="1726865"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Identification</a:t>
            </a:r>
          </a:p>
        </xdr:txBody>
      </xdr:sp>
      <xdr:sp macro="" textlink="">
        <xdr:nvSpPr>
          <xdr:cNvPr id="7" name="Forme libre 6">
            <a:hlinkClick xmlns:r="http://schemas.openxmlformats.org/officeDocument/2006/relationships" r:id="rId4"/>
          </xdr:cNvPr>
          <xdr:cNvSpPr/>
        </xdr:nvSpPr>
        <xdr:spPr>
          <a:xfrm>
            <a:off x="4654964" y="158749"/>
            <a:ext cx="1680520"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Diagnostic</a:t>
            </a:r>
          </a:p>
        </xdr:txBody>
      </xdr:sp>
      <xdr:sp macro="" textlink="">
        <xdr:nvSpPr>
          <xdr:cNvPr id="8" name="Forme libre 7">
            <a:hlinkClick xmlns:r="http://schemas.openxmlformats.org/officeDocument/2006/relationships" r:id="rId5"/>
          </xdr:cNvPr>
          <xdr:cNvSpPr/>
        </xdr:nvSpPr>
        <xdr:spPr>
          <a:xfrm>
            <a:off x="6159993" y="158749"/>
            <a:ext cx="165594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Stratégique</a:t>
            </a:r>
          </a:p>
        </xdr:txBody>
      </xdr:sp>
      <xdr:sp macro="" textlink="">
        <xdr:nvSpPr>
          <xdr:cNvPr id="10" name="Forme libre 9">
            <a:hlinkClick xmlns:r="http://schemas.openxmlformats.org/officeDocument/2006/relationships" r:id="rId6"/>
          </xdr:cNvPr>
          <xdr:cNvSpPr/>
        </xdr:nvSpPr>
        <xdr:spPr>
          <a:xfrm>
            <a:off x="7629563" y="158749"/>
            <a:ext cx="198251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opérationnel + SI</a:t>
            </a:r>
          </a:p>
        </xdr:txBody>
      </xdr:sp>
      <xdr:sp macro="" textlink="">
        <xdr:nvSpPr>
          <xdr:cNvPr id="11" name="Forme libre 10">
            <a:hlinkClick xmlns:r="http://schemas.openxmlformats.org/officeDocument/2006/relationships" r:id="rId7"/>
          </xdr:cNvPr>
          <xdr:cNvSpPr/>
        </xdr:nvSpPr>
        <xdr:spPr>
          <a:xfrm>
            <a:off x="9414815" y="169635"/>
            <a:ext cx="1906317"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Communication</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84657</xdr:colOff>
      <xdr:row>0</xdr:row>
      <xdr:rowOff>93137</xdr:rowOff>
    </xdr:from>
    <xdr:to>
      <xdr:col>6</xdr:col>
      <xdr:colOff>3268133</xdr:colOff>
      <xdr:row>0</xdr:row>
      <xdr:rowOff>757165</xdr:rowOff>
    </xdr:to>
    <xdr:grpSp>
      <xdr:nvGrpSpPr>
        <xdr:cNvPr id="4" name="Groupe 3"/>
        <xdr:cNvGrpSpPr/>
      </xdr:nvGrpSpPr>
      <xdr:grpSpPr>
        <a:xfrm>
          <a:off x="427676" y="93137"/>
          <a:ext cx="12789426" cy="664028"/>
          <a:chOff x="205187" y="158749"/>
          <a:chExt cx="11115945" cy="664028"/>
        </a:xfrm>
      </xdr:grpSpPr>
      <xdr:sp macro="" textlink="">
        <xdr:nvSpPr>
          <xdr:cNvPr id="5" name="Forme libre 4">
            <a:hlinkClick xmlns:r="http://schemas.openxmlformats.org/officeDocument/2006/relationships" r:id="rId1"/>
          </xdr:cNvPr>
          <xdr:cNvSpPr/>
        </xdr:nvSpPr>
        <xdr:spPr>
          <a:xfrm>
            <a:off x="205187" y="158749"/>
            <a:ext cx="1612728"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0 w 2221467"/>
              <a:gd name="connsiteY5"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221467" h="653142">
                <a:moveTo>
                  <a:pt x="0" y="0"/>
                </a:moveTo>
                <a:lnTo>
                  <a:pt x="1894896" y="0"/>
                </a:lnTo>
                <a:lnTo>
                  <a:pt x="2221467" y="326571"/>
                </a:lnTo>
                <a:lnTo>
                  <a:pt x="1894896" y="653142"/>
                </a:lnTo>
                <a:lnTo>
                  <a:pt x="0" y="653142"/>
                </a:lnTo>
                <a:lnTo>
                  <a:pt x="0" y="0"/>
                </a:lnTo>
                <a:close/>
              </a:path>
            </a:pathLst>
          </a:custGeom>
          <a:solidFill>
            <a:schemeClr val="bg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74676" tIns="37338" rIns="181954" bIns="37338" numCol="1" spcCol="1270" anchor="ctr" anchorCtr="0">
            <a:noAutofit/>
          </a:bodyPr>
          <a:lstStyle/>
          <a:p>
            <a:pPr lvl="0" algn="ctr" defTabSz="622300">
              <a:lnSpc>
                <a:spcPct val="90000"/>
              </a:lnSpc>
              <a:spcBef>
                <a:spcPct val="0"/>
              </a:spcBef>
              <a:spcAft>
                <a:spcPct val="35000"/>
              </a:spcAft>
            </a:pPr>
            <a:r>
              <a:rPr lang="fr-FR" sz="1400" b="1" kern="1200">
                <a:solidFill>
                  <a:sysClr val="windowText" lastClr="000000"/>
                </a:solidFill>
              </a:rPr>
              <a:t>Accueil</a:t>
            </a:r>
          </a:p>
        </xdr:txBody>
      </xdr:sp>
      <xdr:sp macro="" textlink="">
        <xdr:nvSpPr>
          <xdr:cNvPr id="6" name="Forme libre 5">
            <a:hlinkClick xmlns:r="http://schemas.openxmlformats.org/officeDocument/2006/relationships" r:id="rId2"/>
          </xdr:cNvPr>
          <xdr:cNvSpPr/>
        </xdr:nvSpPr>
        <xdr:spPr>
          <a:xfrm>
            <a:off x="1655780" y="158749"/>
            <a:ext cx="1620811"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6"/>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90579" tIns="42672" rIns="347907" bIns="42672" numCol="1" spcCol="1270" anchor="ctr" anchorCtr="0">
            <a:noAutofit/>
          </a:bodyPr>
          <a:lstStyle/>
          <a:p>
            <a:pPr lvl="0" algn="ctr" defTabSz="711200">
              <a:lnSpc>
                <a:spcPct val="90000"/>
              </a:lnSpc>
              <a:spcBef>
                <a:spcPct val="0"/>
              </a:spcBef>
              <a:spcAft>
                <a:spcPct val="35000"/>
              </a:spcAft>
            </a:pPr>
            <a:r>
              <a:rPr lang="fr-FR" sz="1400" b="1" kern="1200">
                <a:solidFill>
                  <a:sysClr val="windowText" lastClr="000000"/>
                </a:solidFill>
              </a:rPr>
              <a:t>Mode d'emploi</a:t>
            </a:r>
          </a:p>
        </xdr:txBody>
      </xdr:sp>
      <xdr:sp macro="" textlink="">
        <xdr:nvSpPr>
          <xdr:cNvPr id="7" name="Forme libre 6">
            <a:hlinkClick xmlns:r="http://schemas.openxmlformats.org/officeDocument/2006/relationships" r:id="rId3"/>
          </xdr:cNvPr>
          <xdr:cNvSpPr/>
        </xdr:nvSpPr>
        <xdr:spPr>
          <a:xfrm>
            <a:off x="3106389" y="158749"/>
            <a:ext cx="1726865"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Identification</a:t>
            </a:r>
          </a:p>
        </xdr:txBody>
      </xdr:sp>
      <xdr:sp macro="" textlink="">
        <xdr:nvSpPr>
          <xdr:cNvPr id="8" name="Forme libre 7">
            <a:hlinkClick xmlns:r="http://schemas.openxmlformats.org/officeDocument/2006/relationships" r:id="rId4"/>
          </xdr:cNvPr>
          <xdr:cNvSpPr/>
        </xdr:nvSpPr>
        <xdr:spPr>
          <a:xfrm>
            <a:off x="4654964" y="158749"/>
            <a:ext cx="1680520"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Diagnostic</a:t>
            </a:r>
          </a:p>
        </xdr:txBody>
      </xdr:sp>
      <xdr:sp macro="" textlink="">
        <xdr:nvSpPr>
          <xdr:cNvPr id="9" name="Forme libre 8">
            <a:hlinkClick xmlns:r="http://schemas.openxmlformats.org/officeDocument/2006/relationships" r:id="rId5"/>
          </xdr:cNvPr>
          <xdr:cNvSpPr/>
        </xdr:nvSpPr>
        <xdr:spPr>
          <a:xfrm>
            <a:off x="6159993" y="158749"/>
            <a:ext cx="165594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Stratégique</a:t>
            </a:r>
          </a:p>
        </xdr:txBody>
      </xdr:sp>
      <xdr:sp macro="" textlink="">
        <xdr:nvSpPr>
          <xdr:cNvPr id="10" name="Forme libre 9">
            <a:hlinkClick xmlns:r="http://schemas.openxmlformats.org/officeDocument/2006/relationships" r:id="rId6"/>
          </xdr:cNvPr>
          <xdr:cNvSpPr/>
        </xdr:nvSpPr>
        <xdr:spPr>
          <a:xfrm>
            <a:off x="7629563" y="158749"/>
            <a:ext cx="198251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opérationnel + SI</a:t>
            </a:r>
          </a:p>
        </xdr:txBody>
      </xdr:sp>
      <xdr:sp macro="" textlink="">
        <xdr:nvSpPr>
          <xdr:cNvPr id="11" name="Forme libre 10">
            <a:hlinkClick xmlns:r="http://schemas.openxmlformats.org/officeDocument/2006/relationships" r:id="rId7"/>
          </xdr:cNvPr>
          <xdr:cNvSpPr/>
        </xdr:nvSpPr>
        <xdr:spPr>
          <a:xfrm>
            <a:off x="9414815" y="169635"/>
            <a:ext cx="1906317"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Communication</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60960</xdr:colOff>
      <xdr:row>0</xdr:row>
      <xdr:rowOff>182880</xdr:rowOff>
    </xdr:from>
    <xdr:to>
      <xdr:col>6</xdr:col>
      <xdr:colOff>2941319</xdr:colOff>
      <xdr:row>0</xdr:row>
      <xdr:rowOff>846908</xdr:rowOff>
    </xdr:to>
    <xdr:grpSp>
      <xdr:nvGrpSpPr>
        <xdr:cNvPr id="6" name="Groupe 5"/>
        <xdr:cNvGrpSpPr/>
      </xdr:nvGrpSpPr>
      <xdr:grpSpPr>
        <a:xfrm>
          <a:off x="402455" y="182880"/>
          <a:ext cx="12667922" cy="664028"/>
          <a:chOff x="205187" y="158749"/>
          <a:chExt cx="11115945" cy="664028"/>
        </a:xfrm>
      </xdr:grpSpPr>
      <xdr:sp macro="" textlink="">
        <xdr:nvSpPr>
          <xdr:cNvPr id="7" name="Forme libre 6">
            <a:hlinkClick xmlns:r="http://schemas.openxmlformats.org/officeDocument/2006/relationships" r:id="rId1"/>
          </xdr:cNvPr>
          <xdr:cNvSpPr/>
        </xdr:nvSpPr>
        <xdr:spPr>
          <a:xfrm>
            <a:off x="205187" y="158749"/>
            <a:ext cx="1612728"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0 w 2221467"/>
              <a:gd name="connsiteY5"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221467" h="653142">
                <a:moveTo>
                  <a:pt x="0" y="0"/>
                </a:moveTo>
                <a:lnTo>
                  <a:pt x="1894896" y="0"/>
                </a:lnTo>
                <a:lnTo>
                  <a:pt x="2221467" y="326571"/>
                </a:lnTo>
                <a:lnTo>
                  <a:pt x="1894896" y="653142"/>
                </a:lnTo>
                <a:lnTo>
                  <a:pt x="0" y="653142"/>
                </a:lnTo>
                <a:lnTo>
                  <a:pt x="0" y="0"/>
                </a:lnTo>
                <a:close/>
              </a:path>
            </a:pathLst>
          </a:custGeom>
          <a:solidFill>
            <a:schemeClr val="bg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74676" tIns="37338" rIns="181954" bIns="37338" numCol="1" spcCol="1270" anchor="ctr" anchorCtr="0">
            <a:noAutofit/>
          </a:bodyPr>
          <a:lstStyle/>
          <a:p>
            <a:pPr lvl="0" algn="ctr" defTabSz="622300">
              <a:lnSpc>
                <a:spcPct val="90000"/>
              </a:lnSpc>
              <a:spcBef>
                <a:spcPct val="0"/>
              </a:spcBef>
              <a:spcAft>
                <a:spcPct val="35000"/>
              </a:spcAft>
            </a:pPr>
            <a:r>
              <a:rPr lang="fr-FR" sz="1400" b="1" kern="1200">
                <a:solidFill>
                  <a:sysClr val="windowText" lastClr="000000"/>
                </a:solidFill>
              </a:rPr>
              <a:t>Accueil</a:t>
            </a:r>
          </a:p>
        </xdr:txBody>
      </xdr:sp>
      <xdr:sp macro="" textlink="">
        <xdr:nvSpPr>
          <xdr:cNvPr id="8" name="Forme libre 7">
            <a:hlinkClick xmlns:r="http://schemas.openxmlformats.org/officeDocument/2006/relationships" r:id="rId2"/>
          </xdr:cNvPr>
          <xdr:cNvSpPr/>
        </xdr:nvSpPr>
        <xdr:spPr>
          <a:xfrm>
            <a:off x="1655780" y="158749"/>
            <a:ext cx="1620811"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6"/>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90579" tIns="42672" rIns="347907" bIns="42672" numCol="1" spcCol="1270" anchor="ctr" anchorCtr="0">
            <a:noAutofit/>
          </a:bodyPr>
          <a:lstStyle/>
          <a:p>
            <a:pPr lvl="0" algn="ctr" defTabSz="711200">
              <a:lnSpc>
                <a:spcPct val="90000"/>
              </a:lnSpc>
              <a:spcBef>
                <a:spcPct val="0"/>
              </a:spcBef>
              <a:spcAft>
                <a:spcPct val="35000"/>
              </a:spcAft>
            </a:pPr>
            <a:r>
              <a:rPr lang="fr-FR" sz="1400" b="1" kern="1200">
                <a:solidFill>
                  <a:sysClr val="windowText" lastClr="000000"/>
                </a:solidFill>
              </a:rPr>
              <a:t>Mode d'emploi</a:t>
            </a:r>
          </a:p>
        </xdr:txBody>
      </xdr:sp>
      <xdr:sp macro="" textlink="">
        <xdr:nvSpPr>
          <xdr:cNvPr id="9" name="Forme libre 8">
            <a:hlinkClick xmlns:r="http://schemas.openxmlformats.org/officeDocument/2006/relationships" r:id="rId3"/>
          </xdr:cNvPr>
          <xdr:cNvSpPr/>
        </xdr:nvSpPr>
        <xdr:spPr>
          <a:xfrm>
            <a:off x="3106389" y="158749"/>
            <a:ext cx="1726865"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accent1">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Identification</a:t>
            </a:r>
          </a:p>
        </xdr:txBody>
      </xdr:sp>
      <xdr:sp macro="" textlink="">
        <xdr:nvSpPr>
          <xdr:cNvPr id="10" name="Forme libre 9">
            <a:hlinkClick xmlns:r="http://schemas.openxmlformats.org/officeDocument/2006/relationships" r:id="rId4"/>
          </xdr:cNvPr>
          <xdr:cNvSpPr/>
        </xdr:nvSpPr>
        <xdr:spPr>
          <a:xfrm>
            <a:off x="4654964" y="158749"/>
            <a:ext cx="1680520"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Diagnostic</a:t>
            </a:r>
          </a:p>
        </xdr:txBody>
      </xdr:sp>
      <xdr:sp macro="" textlink="">
        <xdr:nvSpPr>
          <xdr:cNvPr id="11" name="Forme libre 10">
            <a:hlinkClick xmlns:r="http://schemas.openxmlformats.org/officeDocument/2006/relationships" r:id="rId5"/>
          </xdr:cNvPr>
          <xdr:cNvSpPr/>
        </xdr:nvSpPr>
        <xdr:spPr>
          <a:xfrm>
            <a:off x="6159993" y="158749"/>
            <a:ext cx="165594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Stratégique</a:t>
            </a:r>
          </a:p>
        </xdr:txBody>
      </xdr:sp>
      <xdr:sp macro="" textlink="">
        <xdr:nvSpPr>
          <xdr:cNvPr id="12" name="Forme libre 11">
            <a:hlinkClick xmlns:r="http://schemas.openxmlformats.org/officeDocument/2006/relationships" r:id="rId6"/>
          </xdr:cNvPr>
          <xdr:cNvSpPr/>
        </xdr:nvSpPr>
        <xdr:spPr>
          <a:xfrm>
            <a:off x="7629563" y="158749"/>
            <a:ext cx="1982516"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Volet opérationnel + SI</a:t>
            </a:r>
          </a:p>
        </xdr:txBody>
      </xdr:sp>
      <xdr:sp macro="" textlink="">
        <xdr:nvSpPr>
          <xdr:cNvPr id="13" name="Forme libre 12">
            <a:hlinkClick xmlns:r="http://schemas.openxmlformats.org/officeDocument/2006/relationships" r:id="rId7"/>
          </xdr:cNvPr>
          <xdr:cNvSpPr/>
        </xdr:nvSpPr>
        <xdr:spPr>
          <a:xfrm>
            <a:off x="9414815" y="169635"/>
            <a:ext cx="1906317" cy="653142"/>
          </a:xfrm>
          <a:custGeom>
            <a:avLst/>
            <a:gdLst>
              <a:gd name="connsiteX0" fmla="*/ 0 w 2221467"/>
              <a:gd name="connsiteY0" fmla="*/ 0 h 653142"/>
              <a:gd name="connsiteX1" fmla="*/ 1894896 w 2221467"/>
              <a:gd name="connsiteY1" fmla="*/ 0 h 653142"/>
              <a:gd name="connsiteX2" fmla="*/ 2221467 w 2221467"/>
              <a:gd name="connsiteY2" fmla="*/ 326571 h 653142"/>
              <a:gd name="connsiteX3" fmla="*/ 1894896 w 2221467"/>
              <a:gd name="connsiteY3" fmla="*/ 653142 h 653142"/>
              <a:gd name="connsiteX4" fmla="*/ 0 w 2221467"/>
              <a:gd name="connsiteY4" fmla="*/ 653142 h 653142"/>
              <a:gd name="connsiteX5" fmla="*/ 326571 w 2221467"/>
              <a:gd name="connsiteY5" fmla="*/ 326571 h 653142"/>
              <a:gd name="connsiteX6" fmla="*/ 0 w 2221467"/>
              <a:gd name="connsiteY6" fmla="*/ 0 h 6531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1467" h="653142">
                <a:moveTo>
                  <a:pt x="0" y="0"/>
                </a:moveTo>
                <a:lnTo>
                  <a:pt x="1894896" y="0"/>
                </a:lnTo>
                <a:lnTo>
                  <a:pt x="2221467" y="326571"/>
                </a:lnTo>
                <a:lnTo>
                  <a:pt x="1894896" y="653142"/>
                </a:lnTo>
                <a:lnTo>
                  <a:pt x="0" y="653142"/>
                </a:lnTo>
                <a:lnTo>
                  <a:pt x="326571" y="326571"/>
                </a:lnTo>
                <a:lnTo>
                  <a:pt x="0" y="0"/>
                </a:lnTo>
                <a:close/>
              </a:path>
            </a:pathLst>
          </a:custGeom>
          <a:solidFill>
            <a:schemeClr val="tx2">
              <a:lumMod val="75000"/>
            </a:schemeClr>
          </a:solidFill>
          <a:ln>
            <a:solidFill>
              <a:schemeClr val="tx2"/>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382578" tIns="37338" rIns="345240" bIns="37338" numCol="1" spcCol="1270" anchor="ctr" anchorCtr="0">
            <a:noAutofit/>
          </a:bodyPr>
          <a:lstStyle/>
          <a:p>
            <a:pPr lvl="0" algn="ctr" defTabSz="622300">
              <a:lnSpc>
                <a:spcPct val="90000"/>
              </a:lnSpc>
              <a:spcBef>
                <a:spcPct val="0"/>
              </a:spcBef>
              <a:spcAft>
                <a:spcPct val="35000"/>
              </a:spcAft>
            </a:pPr>
            <a:r>
              <a:rPr lang="fr-FR" sz="1400" b="1" kern="1200"/>
              <a:t>Communication</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291353</xdr:colOff>
      <xdr:row>0</xdr:row>
      <xdr:rowOff>145676</xdr:rowOff>
    </xdr:from>
    <xdr:to>
      <xdr:col>8</xdr:col>
      <xdr:colOff>-1</xdr:colOff>
      <xdr:row>0</xdr:row>
      <xdr:rowOff>798819</xdr:rowOff>
    </xdr:to>
    <xdr:graphicFrame macro="">
      <xdr:nvGraphicFramePr>
        <xdr:cNvPr id="6" name="Diagramme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66675</xdr:colOff>
      <xdr:row>14</xdr:row>
      <xdr:rowOff>76200</xdr:rowOff>
    </xdr:from>
    <xdr:to>
      <xdr:col>79</xdr:col>
      <xdr:colOff>66675</xdr:colOff>
      <xdr:row>65</xdr:row>
      <xdr:rowOff>0</xdr:rowOff>
    </xdr:to>
    <xdr:graphicFrame macro="">
      <xdr:nvGraphicFramePr>
        <xdr:cNvPr id="167546" name="Chart 4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57150</xdr:colOff>
      <xdr:row>14</xdr:row>
      <xdr:rowOff>76199</xdr:rowOff>
    </xdr:from>
    <xdr:to>
      <xdr:col>18</xdr:col>
      <xdr:colOff>38100</xdr:colOff>
      <xdr:row>24</xdr:row>
      <xdr:rowOff>9524</xdr:rowOff>
    </xdr:to>
    <xdr:sp macro="" textlink="">
      <xdr:nvSpPr>
        <xdr:cNvPr id="2084" name="Text Box 36"/>
        <xdr:cNvSpPr txBox="1">
          <a:spLocks noChangeArrowheads="1"/>
        </xdr:cNvSpPr>
      </xdr:nvSpPr>
      <xdr:spPr bwMode="auto">
        <a:xfrm>
          <a:off x="923925" y="4371974"/>
          <a:ext cx="1343025" cy="1266825"/>
        </a:xfrm>
        <a:prstGeom prst="rect">
          <a:avLst/>
        </a:prstGeom>
        <a:noFill/>
        <a:ln w="9525">
          <a:noFill/>
          <a:miter lim="800000"/>
          <a:headEnd/>
          <a:tailEnd/>
        </a:ln>
      </xdr:spPr>
      <xdr:txBody>
        <a:bodyPr vertOverflow="clip" wrap="square" lIns="36576" tIns="36576" rIns="0" bIns="0" anchor="t" upright="1"/>
        <a:lstStyle/>
        <a:p>
          <a:pPr algn="l" rtl="0">
            <a:defRPr sz="1000"/>
          </a:pPr>
          <a:r>
            <a:rPr lang="en-US" sz="1800" b="0" i="0" u="none" strike="noStrike" baseline="0">
              <a:solidFill>
                <a:srgbClr val="800080"/>
              </a:solidFill>
              <a:latin typeface="Arial Narrow"/>
            </a:rPr>
            <a:t>Radar </a:t>
          </a:r>
        </a:p>
        <a:p>
          <a:pPr algn="l" rtl="0">
            <a:defRPr sz="1000"/>
          </a:pPr>
          <a:r>
            <a:rPr lang="en-US" sz="1800" b="0" i="0" u="none" strike="noStrike" baseline="0">
              <a:solidFill>
                <a:srgbClr val="800080"/>
              </a:solidFill>
              <a:latin typeface="Arial Narrow"/>
            </a:rPr>
            <a:t>des 5 axes du projet de coopération </a:t>
          </a:r>
        </a:p>
      </xdr:txBody>
    </xdr:sp>
    <xdr:clientData/>
  </xdr:twoCellAnchor>
  <xdr:twoCellAnchor editAs="oneCell">
    <xdr:from>
      <xdr:col>7</xdr:col>
      <xdr:colOff>57150</xdr:colOff>
      <xdr:row>67</xdr:row>
      <xdr:rowOff>57150</xdr:rowOff>
    </xdr:from>
    <xdr:to>
      <xdr:col>19</xdr:col>
      <xdr:colOff>57150</xdr:colOff>
      <xdr:row>74</xdr:row>
      <xdr:rowOff>95252</xdr:rowOff>
    </xdr:to>
    <xdr:sp macro="" textlink="">
      <xdr:nvSpPr>
        <xdr:cNvPr id="2085" name="Text Box 37"/>
        <xdr:cNvSpPr txBox="1">
          <a:spLocks noChangeArrowheads="1"/>
        </xdr:cNvSpPr>
      </xdr:nvSpPr>
      <xdr:spPr bwMode="auto">
        <a:xfrm>
          <a:off x="990600" y="12954000"/>
          <a:ext cx="1600200" cy="1038225"/>
        </a:xfrm>
        <a:prstGeom prst="rect">
          <a:avLst/>
        </a:prstGeom>
        <a:noFill/>
        <a:ln w="9525">
          <a:noFill/>
          <a:miter lim="800000"/>
          <a:headEnd/>
          <a:tailEnd/>
        </a:ln>
      </xdr:spPr>
      <xdr:txBody>
        <a:bodyPr vertOverflow="clip" wrap="square" lIns="36576" tIns="36576" rIns="0" bIns="0" anchor="t" upright="1"/>
        <a:lstStyle/>
        <a:p>
          <a:pPr algn="l" rtl="0">
            <a:defRPr sz="1000"/>
          </a:pPr>
          <a:r>
            <a:rPr lang="en-US" sz="1800" b="0" i="0" u="none" strike="noStrike" baseline="0">
              <a:solidFill>
                <a:srgbClr val="800080"/>
              </a:solidFill>
              <a:latin typeface="Arial Narrow"/>
            </a:rPr>
            <a:t>Tableau de synthèse des résultats</a:t>
          </a:r>
        </a:p>
      </xdr:txBody>
    </xdr:sp>
    <xdr:clientData/>
  </xdr:twoCellAnchor>
  <xdr:twoCellAnchor>
    <xdr:from>
      <xdr:col>2</xdr:col>
      <xdr:colOff>76200</xdr:colOff>
      <xdr:row>3</xdr:row>
      <xdr:rowOff>180975</xdr:rowOff>
    </xdr:from>
    <xdr:to>
      <xdr:col>5</xdr:col>
      <xdr:colOff>76200</xdr:colOff>
      <xdr:row>3</xdr:row>
      <xdr:rowOff>561975</xdr:rowOff>
    </xdr:to>
    <xdr:sp macro="" textlink="">
      <xdr:nvSpPr>
        <xdr:cNvPr id="167547" name="AutoShape 7"/>
        <xdr:cNvSpPr>
          <a:spLocks noChangeArrowheads="1"/>
        </xdr:cNvSpPr>
      </xdr:nvSpPr>
      <xdr:spPr bwMode="auto">
        <a:xfrm rot="10800000">
          <a:off x="342900" y="2600325"/>
          <a:ext cx="400050" cy="381000"/>
        </a:xfrm>
        <a:prstGeom prst="triangle">
          <a:avLst>
            <a:gd name="adj" fmla="val 50000"/>
          </a:avLst>
        </a:prstGeom>
        <a:solidFill>
          <a:srgbClr val="8064A2"/>
        </a:solidFill>
        <a:ln w="98425" cmpd="thinThick" algn="ctr">
          <a:solidFill>
            <a:srgbClr val="403152"/>
          </a:solidFill>
          <a:miter lim="800000"/>
          <a:headEnd/>
          <a:tailEnd/>
        </a:ln>
      </xdr:spPr>
    </xdr:sp>
    <xdr:clientData/>
  </xdr:twoCellAnchor>
  <xdr:twoCellAnchor>
    <xdr:from>
      <xdr:col>2</xdr:col>
      <xdr:colOff>104775</xdr:colOff>
      <xdr:row>12</xdr:row>
      <xdr:rowOff>76200</xdr:rowOff>
    </xdr:from>
    <xdr:to>
      <xdr:col>5</xdr:col>
      <xdr:colOff>104775</xdr:colOff>
      <xdr:row>15</xdr:row>
      <xdr:rowOff>28575</xdr:rowOff>
    </xdr:to>
    <xdr:sp macro="" textlink="">
      <xdr:nvSpPr>
        <xdr:cNvPr id="167549" name="Oval 12"/>
        <xdr:cNvSpPr>
          <a:spLocks noChangeArrowheads="1"/>
        </xdr:cNvSpPr>
      </xdr:nvSpPr>
      <xdr:spPr bwMode="auto">
        <a:xfrm>
          <a:off x="371475" y="6343650"/>
          <a:ext cx="400050" cy="381000"/>
        </a:xfrm>
        <a:prstGeom prst="ellipse">
          <a:avLst/>
        </a:prstGeom>
        <a:solidFill>
          <a:srgbClr val="8064A2"/>
        </a:solidFill>
        <a:ln w="98425" cmpd="thinThick">
          <a:solidFill>
            <a:srgbClr val="403152"/>
          </a:solidFill>
          <a:round/>
          <a:headEnd/>
          <a:tailEnd/>
        </a:ln>
      </xdr:spPr>
    </xdr:sp>
    <xdr:clientData/>
  </xdr:twoCellAnchor>
  <xdr:twoCellAnchor>
    <xdr:from>
      <xdr:col>2</xdr:col>
      <xdr:colOff>104775</xdr:colOff>
      <xdr:row>65</xdr:row>
      <xdr:rowOff>123825</xdr:rowOff>
    </xdr:from>
    <xdr:to>
      <xdr:col>5</xdr:col>
      <xdr:colOff>104775</xdr:colOff>
      <xdr:row>68</xdr:row>
      <xdr:rowOff>76200</xdr:rowOff>
    </xdr:to>
    <xdr:sp macro="" textlink="">
      <xdr:nvSpPr>
        <xdr:cNvPr id="167550" name="Oval 12"/>
        <xdr:cNvSpPr>
          <a:spLocks noChangeArrowheads="1"/>
        </xdr:cNvSpPr>
      </xdr:nvSpPr>
      <xdr:spPr bwMode="auto">
        <a:xfrm>
          <a:off x="371475" y="13963650"/>
          <a:ext cx="400050" cy="381000"/>
        </a:xfrm>
        <a:prstGeom prst="ellipse">
          <a:avLst/>
        </a:prstGeom>
        <a:solidFill>
          <a:srgbClr val="8064A2"/>
        </a:solidFill>
        <a:ln w="98425" cmpd="thinThick">
          <a:solidFill>
            <a:srgbClr val="403152"/>
          </a:solidFill>
          <a:round/>
          <a:headEnd/>
          <a:tailEnd/>
        </a:ln>
      </xdr:spPr>
    </xdr:sp>
    <xdr:clientData/>
  </xdr:twoCellAnchor>
  <xdr:twoCellAnchor>
    <xdr:from>
      <xdr:col>2</xdr:col>
      <xdr:colOff>63500</xdr:colOff>
      <xdr:row>0</xdr:row>
      <xdr:rowOff>111126</xdr:rowOff>
    </xdr:from>
    <xdr:to>
      <xdr:col>82</xdr:col>
      <xdr:colOff>126999</xdr:colOff>
      <xdr:row>0</xdr:row>
      <xdr:rowOff>1285876</xdr:rowOff>
    </xdr:to>
    <xdr:graphicFrame macro="">
      <xdr:nvGraphicFramePr>
        <xdr:cNvPr id="12" name="Diagramme 1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7</xdr:col>
      <xdr:colOff>114300</xdr:colOff>
      <xdr:row>61</xdr:row>
      <xdr:rowOff>9525</xdr:rowOff>
    </xdr:from>
    <xdr:to>
      <xdr:col>23</xdr:col>
      <xdr:colOff>85725</xdr:colOff>
      <xdr:row>61</xdr:row>
      <xdr:rowOff>9525</xdr:rowOff>
    </xdr:to>
    <xdr:sp macro="" textlink="">
      <xdr:nvSpPr>
        <xdr:cNvPr id="9" name="Line 22"/>
        <xdr:cNvSpPr>
          <a:spLocks noChangeShapeType="1"/>
        </xdr:cNvSpPr>
      </xdr:nvSpPr>
      <xdr:spPr bwMode="auto">
        <a:xfrm>
          <a:off x="1031081" y="11129963"/>
          <a:ext cx="2245519"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A\23%20Pilotage%2050%20transformations\12%20Outil%20activit&#233;\Outil%20Activit&#233;%20m&#233;dico%20&#233;conomique%202010-12-16%20HCL%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A\23%20Pilotage%2050%20transformations\12%20Outil%20activit&#233;\CHU%20Grenoble%20v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élect. Etablissements Sejour"/>
      <sheetName val="1 Sélect. Etablissements Seance"/>
      <sheetName val="2. Communes de la zone"/>
      <sheetName val="3 Etab. concurrents Fin"/>
      <sheetName val="4 Capacité des établissements"/>
      <sheetName val="4. Effectifs des structures"/>
      <sheetName val="6 Bassin de recrutement Fin"/>
      <sheetName val="6 Bassin de recrutement Fin 200"/>
      <sheetName val="Tableaux"/>
      <sheetName val="Graph"/>
      <sheetName val="Diagnostic Global"/>
      <sheetName val="8 Bassin de recrutement Deb"/>
      <sheetName val="8 Bassin de recrutement Deb 200"/>
      <sheetName val="Feuil2"/>
      <sheetName val="Feuil1"/>
      <sheetName val="Panorama 2009"/>
      <sheetName val="Leadership Fin"/>
      <sheetName val="Panorama 2007"/>
      <sheetName val="Leadership Deb"/>
      <sheetName val="M - Bassin Marché"/>
      <sheetName val="CO - Bassin Marché"/>
      <sheetName val="Z - Bassin Marché"/>
      <sheetName val="Evolution PdM - M"/>
      <sheetName val="Evolution PdM - C"/>
      <sheetName val="Evolution PdM - Z"/>
      <sheetName val="Concurrents MCO"/>
      <sheetName val="Concurrents Z"/>
      <sheetName val="Indicateurs globaux"/>
      <sheetName val="Base Groupements"/>
      <sheetName val="Graph12"/>
      <sheetName val="Graphique"/>
      <sheetName val="Models Charts"/>
      <sheetName val="Base Etablissements"/>
      <sheetName val="Base finess"/>
      <sheetName val="exemple googlemap api"/>
      <sheetName val="listes"/>
      <sheetName val="Sheet2"/>
      <sheetName val="NomAbrégé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Bassin"/>
      <sheetName val="1 Sélect. Etablissements Sejour"/>
      <sheetName val="1 Sélect. Etablissements Seance"/>
      <sheetName val="Inputs"/>
      <sheetName val="2. Communes de la zone"/>
      <sheetName val="4 Capacité des établissements"/>
      <sheetName val="4. Effectifs des structures"/>
      <sheetName val="6 Bassin de recrutement Fin"/>
      <sheetName val="6 Bassin de recrutement Fin 200"/>
      <sheetName val="8 Bassin de recrutement Deb"/>
      <sheetName val="8 Bassin de recrutement Deb 200"/>
      <sheetName val="Feuil1"/>
      <sheetName val="Panorama"/>
      <sheetName val="Panorama 2009"/>
      <sheetName val="Leadership Fin"/>
      <sheetName val="Panorama 2007"/>
      <sheetName val="Leadership Deb"/>
      <sheetName val="Bassin"/>
      <sheetName val="M - Bassin Marché"/>
      <sheetName val="CO - Bassin Marché"/>
      <sheetName val="Z - Bassin Marché"/>
      <sheetName val="PdM"/>
      <sheetName val="Evolution PdM - M"/>
      <sheetName val="Evolution PdM - C"/>
      <sheetName val="Evolution PdM - Z"/>
      <sheetName val="Concurrents"/>
      <sheetName val="Concurrents M"/>
      <sheetName val="Concurrents C"/>
      <sheetName val="Concurrents O"/>
      <sheetName val="Concurrents 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ajid.talla@anap.f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E91"/>
  <sheetViews>
    <sheetView showGridLines="0" showRowColHeaders="0" tabSelected="1" view="pageBreakPreview" zoomScale="80" zoomScaleNormal="70" zoomScaleSheetLayoutView="80" workbookViewId="0">
      <selection activeCell="K23" sqref="K23:L23"/>
    </sheetView>
  </sheetViews>
  <sheetFormatPr baseColWidth="10" defaultColWidth="12" defaultRowHeight="14.4"/>
  <cols>
    <col min="1" max="1" width="3" style="54" customWidth="1"/>
    <col min="2" max="2" width="4.140625" style="54" customWidth="1"/>
    <col min="3" max="3" width="3.7109375" style="54" bestFit="1" customWidth="1"/>
    <col min="4" max="5" width="15.7109375" style="54" customWidth="1"/>
    <col min="6" max="6" width="21.140625" style="54" customWidth="1"/>
    <col min="7" max="7" width="29.140625" style="54" customWidth="1"/>
    <col min="8" max="10" width="4.140625" style="54" customWidth="1"/>
    <col min="11" max="11" width="47.28515625" style="54" customWidth="1"/>
    <col min="12" max="12" width="9" style="54" customWidth="1"/>
    <col min="13" max="15" width="4.140625" style="54" customWidth="1"/>
    <col min="16" max="16" width="15.7109375" style="54" customWidth="1"/>
    <col min="17" max="18" width="23.140625" style="54" customWidth="1"/>
    <col min="19" max="19" width="4.140625" style="54" customWidth="1"/>
    <col min="20" max="20" width="2.42578125" style="54" customWidth="1"/>
    <col min="21" max="21" width="3.28515625" style="54" customWidth="1"/>
    <col min="22" max="22" width="14.85546875" style="54" customWidth="1"/>
    <col min="23" max="26" width="11.28515625" style="54" customWidth="1"/>
    <col min="27" max="27" width="14.42578125" style="54" customWidth="1"/>
    <col min="28" max="29" width="18.140625" style="54" customWidth="1"/>
    <col min="30" max="16384" width="12" style="54"/>
  </cols>
  <sheetData>
    <row r="1" spans="1:31" ht="9" customHeight="1">
      <c r="A1" s="135" t="s">
        <v>1</v>
      </c>
      <c r="B1" s="136"/>
      <c r="C1" s="136"/>
      <c r="D1" s="136"/>
      <c r="E1" s="136"/>
      <c r="F1" s="136"/>
      <c r="G1" s="136"/>
      <c r="H1" s="136"/>
      <c r="I1" s="136"/>
      <c r="J1" s="136"/>
      <c r="K1" s="136"/>
      <c r="L1" s="136"/>
      <c r="M1" s="136"/>
      <c r="N1" s="136"/>
      <c r="O1" s="136"/>
      <c r="P1" s="136"/>
      <c r="Q1" s="136"/>
      <c r="R1" s="136"/>
      <c r="S1" s="136"/>
      <c r="T1" s="137"/>
      <c r="Z1" s="55" t="s">
        <v>2</v>
      </c>
    </row>
    <row r="2" spans="1:31">
      <c r="A2" s="138" t="s">
        <v>3</v>
      </c>
      <c r="T2" s="139"/>
    </row>
    <row r="3" spans="1:31">
      <c r="A3" s="140"/>
      <c r="T3" s="139"/>
    </row>
    <row r="4" spans="1:31" ht="18.75" customHeight="1">
      <c r="A4" s="140"/>
      <c r="T4" s="139"/>
    </row>
    <row r="5" spans="1:31" ht="18.75" customHeight="1">
      <c r="A5" s="140"/>
      <c r="T5" s="139"/>
    </row>
    <row r="6" spans="1:31" ht="18.75" customHeight="1">
      <c r="A6" s="140"/>
      <c r="T6" s="139"/>
    </row>
    <row r="7" spans="1:31" ht="18.75" customHeight="1">
      <c r="A7" s="140"/>
      <c r="T7" s="139"/>
    </row>
    <row r="8" spans="1:31" ht="18.75" customHeight="1">
      <c r="A8" s="140"/>
      <c r="T8" s="139"/>
    </row>
    <row r="9" spans="1:31" ht="18.600000000000001" customHeight="1">
      <c r="A9" s="140"/>
      <c r="T9" s="139"/>
    </row>
    <row r="10" spans="1:31" ht="21.6" customHeight="1">
      <c r="A10" s="140"/>
      <c r="T10" s="139"/>
    </row>
    <row r="11" spans="1:31">
      <c r="A11" s="140"/>
      <c r="T11" s="139"/>
    </row>
    <row r="12" spans="1:31" ht="24.6" customHeight="1">
      <c r="A12" s="140"/>
      <c r="B12" s="56"/>
      <c r="C12" s="56"/>
      <c r="D12" s="258" t="s">
        <v>228</v>
      </c>
      <c r="E12" s="258"/>
      <c r="F12" s="258"/>
      <c r="G12" s="258"/>
      <c r="H12" s="258"/>
      <c r="I12" s="258"/>
      <c r="J12" s="258"/>
      <c r="K12" s="258"/>
      <c r="L12" s="258"/>
      <c r="M12" s="258"/>
      <c r="N12" s="258"/>
      <c r="O12" s="258"/>
      <c r="P12" s="258"/>
      <c r="Q12" s="258"/>
      <c r="R12" s="258"/>
      <c r="S12" s="258"/>
      <c r="T12" s="139"/>
      <c r="W12" s="57"/>
      <c r="X12" s="57"/>
      <c r="Y12" s="57"/>
      <c r="Z12" s="57"/>
      <c r="AA12" s="57"/>
    </row>
    <row r="13" spans="1:31" ht="171.6" customHeight="1">
      <c r="A13" s="140"/>
      <c r="B13" s="58"/>
      <c r="C13" s="58"/>
      <c r="D13" s="261" t="s">
        <v>232</v>
      </c>
      <c r="E13" s="261"/>
      <c r="F13" s="261"/>
      <c r="G13" s="261"/>
      <c r="H13" s="261"/>
      <c r="I13" s="261"/>
      <c r="J13" s="261"/>
      <c r="K13" s="261"/>
      <c r="L13" s="261"/>
      <c r="M13" s="261"/>
      <c r="N13" s="261"/>
      <c r="O13" s="261"/>
      <c r="P13" s="261"/>
      <c r="Q13" s="261"/>
      <c r="R13" s="261"/>
      <c r="S13" s="261"/>
      <c r="T13" s="139"/>
    </row>
    <row r="14" spans="1:31" ht="9.6" customHeight="1">
      <c r="A14" s="140"/>
      <c r="J14" s="59"/>
      <c r="K14" s="60"/>
      <c r="L14" s="96"/>
      <c r="M14" s="262"/>
      <c r="N14" s="263"/>
      <c r="O14" s="263"/>
      <c r="P14" s="263"/>
      <c r="T14" s="139"/>
    </row>
    <row r="15" spans="1:31" ht="23.4">
      <c r="A15" s="140"/>
      <c r="B15" s="61"/>
      <c r="C15" s="61"/>
      <c r="D15" s="258" t="s">
        <v>4</v>
      </c>
      <c r="E15" s="258"/>
      <c r="F15" s="258"/>
      <c r="G15" s="258"/>
      <c r="H15" s="258"/>
      <c r="I15" s="258"/>
      <c r="J15" s="258"/>
      <c r="K15" s="258"/>
      <c r="L15" s="258"/>
      <c r="M15" s="258"/>
      <c r="N15" s="258"/>
      <c r="O15" s="258"/>
      <c r="P15" s="258"/>
      <c r="Q15" s="258"/>
      <c r="R15" s="258"/>
      <c r="S15" s="258"/>
      <c r="T15" s="139"/>
    </row>
    <row r="16" spans="1:31" ht="82.2" customHeight="1">
      <c r="A16" s="140"/>
      <c r="B16" s="62"/>
      <c r="C16" s="62"/>
      <c r="D16" s="264" t="s">
        <v>9</v>
      </c>
      <c r="E16" s="264"/>
      <c r="F16" s="264"/>
      <c r="G16" s="264"/>
      <c r="H16" s="264"/>
      <c r="I16" s="264"/>
      <c r="J16" s="264"/>
      <c r="K16" s="264"/>
      <c r="L16" s="63"/>
      <c r="M16" s="63"/>
      <c r="N16" s="63"/>
      <c r="O16" s="63"/>
      <c r="P16" s="63"/>
      <c r="Q16" s="63"/>
      <c r="R16" s="63"/>
      <c r="S16" s="62"/>
      <c r="T16" s="139"/>
      <c r="V16" s="64"/>
      <c r="W16" s="64"/>
      <c r="X16" s="64"/>
      <c r="Y16" s="64"/>
      <c r="Z16" s="64"/>
      <c r="AA16" s="64"/>
      <c r="AB16" s="64"/>
      <c r="AC16" s="64"/>
      <c r="AD16" s="64"/>
      <c r="AE16" s="64"/>
    </row>
    <row r="17" spans="1:31" ht="9" customHeight="1">
      <c r="A17" s="140"/>
      <c r="B17" s="62"/>
      <c r="C17" s="62"/>
      <c r="D17" s="63"/>
      <c r="E17" s="63"/>
      <c r="F17" s="63"/>
      <c r="G17" s="63"/>
      <c r="H17" s="63"/>
      <c r="I17" s="63"/>
      <c r="J17" s="63"/>
      <c r="K17" s="63"/>
      <c r="L17" s="63"/>
      <c r="M17" s="63"/>
      <c r="N17" s="63"/>
      <c r="O17" s="63"/>
      <c r="P17" s="63"/>
      <c r="Q17" s="63"/>
      <c r="R17" s="63"/>
      <c r="S17" s="62"/>
      <c r="T17" s="139"/>
      <c r="V17" s="64"/>
      <c r="W17" s="64"/>
      <c r="X17" s="64"/>
      <c r="Y17" s="64"/>
      <c r="Z17" s="64"/>
      <c r="AA17" s="64"/>
      <c r="AB17" s="64"/>
      <c r="AC17" s="64"/>
      <c r="AD17" s="64"/>
      <c r="AE17" s="64"/>
    </row>
    <row r="18" spans="1:31" ht="6.75" customHeight="1">
      <c r="A18" s="140"/>
      <c r="T18" s="139"/>
      <c r="V18" s="64"/>
      <c r="W18" s="64"/>
      <c r="X18" s="64"/>
      <c r="Y18" s="64"/>
      <c r="Z18" s="64"/>
      <c r="AA18" s="64"/>
      <c r="AB18" s="64"/>
      <c r="AC18" s="64"/>
      <c r="AD18" s="64"/>
      <c r="AE18" s="64"/>
    </row>
    <row r="19" spans="1:31" ht="33" customHeight="1">
      <c r="A19" s="140"/>
      <c r="B19" s="65"/>
      <c r="C19" s="65"/>
      <c r="D19" s="65"/>
      <c r="E19" s="65"/>
      <c r="F19" s="65"/>
      <c r="G19" s="65"/>
      <c r="H19" s="65"/>
      <c r="I19" s="65"/>
      <c r="J19" s="65"/>
      <c r="K19" s="65"/>
      <c r="L19" s="133"/>
      <c r="M19" s="66"/>
      <c r="N19" s="66"/>
      <c r="O19" s="66"/>
      <c r="P19" s="265"/>
      <c r="Q19" s="265"/>
      <c r="R19" s="265"/>
      <c r="S19" s="265"/>
      <c r="T19" s="139"/>
      <c r="V19" s="67"/>
      <c r="W19" s="68"/>
      <c r="X19" s="64"/>
      <c r="Y19" s="64"/>
      <c r="Z19" s="64"/>
      <c r="AA19" s="64"/>
      <c r="AB19" s="260"/>
      <c r="AC19" s="260"/>
      <c r="AD19" s="260"/>
      <c r="AE19" s="260"/>
    </row>
    <row r="20" spans="1:31" ht="16.2" customHeight="1">
      <c r="A20" s="140"/>
      <c r="B20" s="69"/>
      <c r="C20" s="69"/>
      <c r="D20" s="69"/>
      <c r="E20" s="69"/>
      <c r="F20" s="69"/>
      <c r="G20" s="69"/>
      <c r="H20" s="69"/>
      <c r="J20" s="69"/>
      <c r="K20" s="70"/>
      <c r="L20" s="71"/>
      <c r="M20" s="71"/>
      <c r="O20" s="69"/>
      <c r="P20" s="69"/>
      <c r="Q20" s="69"/>
      <c r="R20" s="69"/>
      <c r="S20" s="69"/>
      <c r="T20" s="139"/>
      <c r="V20" s="64"/>
      <c r="W20" s="64"/>
      <c r="X20" s="64"/>
      <c r="Y20" s="64"/>
      <c r="Z20" s="64"/>
      <c r="AA20" s="72"/>
      <c r="AB20" s="73"/>
      <c r="AC20" s="73"/>
      <c r="AD20" s="73"/>
      <c r="AE20" s="73"/>
    </row>
    <row r="21" spans="1:31" ht="11.4" customHeight="1">
      <c r="A21" s="140"/>
      <c r="B21" s="74"/>
      <c r="C21" s="74"/>
      <c r="D21" s="74"/>
      <c r="E21" s="74"/>
      <c r="F21" s="74"/>
      <c r="G21" s="74"/>
      <c r="H21" s="74"/>
      <c r="J21" s="74"/>
      <c r="K21" s="74"/>
      <c r="L21" s="74"/>
      <c r="M21" s="75"/>
      <c r="O21" s="74"/>
      <c r="P21" s="74"/>
      <c r="Q21" s="74"/>
      <c r="R21" s="74"/>
      <c r="S21" s="74"/>
      <c r="T21" s="139"/>
      <c r="V21" s="64"/>
      <c r="W21" s="64"/>
      <c r="X21" s="64"/>
      <c r="Y21" s="64"/>
      <c r="Z21" s="64"/>
      <c r="AA21" s="73"/>
      <c r="AB21" s="73"/>
      <c r="AC21" s="73"/>
      <c r="AD21" s="73"/>
      <c r="AE21" s="73"/>
    </row>
    <row r="22" spans="1:31" ht="27" customHeight="1">
      <c r="A22" s="140"/>
      <c r="B22" s="74"/>
      <c r="C22" s="251" t="s">
        <v>5</v>
      </c>
      <c r="D22" s="252"/>
      <c r="E22" s="252"/>
      <c r="F22" s="252"/>
      <c r="G22" s="257"/>
      <c r="H22" s="74"/>
      <c r="J22" s="74"/>
      <c r="K22" s="256"/>
      <c r="L22" s="256"/>
      <c r="M22" s="75"/>
      <c r="O22" s="74"/>
      <c r="P22" s="254" t="s">
        <v>7</v>
      </c>
      <c r="Q22" s="255"/>
      <c r="R22" s="255"/>
      <c r="S22" s="74"/>
      <c r="T22" s="139"/>
      <c r="V22" s="64"/>
      <c r="W22" s="64">
        <f ca="1">COUNTIF($K$23:$L$25,"Complet")</f>
        <v>0</v>
      </c>
      <c r="X22" s="64"/>
      <c r="Y22" s="64"/>
      <c r="Z22" s="64"/>
      <c r="AA22" s="73"/>
      <c r="AB22" s="73"/>
      <c r="AC22" s="73"/>
      <c r="AD22" s="73"/>
      <c r="AE22" s="73"/>
    </row>
    <row r="23" spans="1:31" ht="24.6" customHeight="1">
      <c r="A23" s="140"/>
      <c r="B23" s="74"/>
      <c r="C23" s="251" t="s">
        <v>6</v>
      </c>
      <c r="D23" s="252"/>
      <c r="E23" s="252"/>
      <c r="F23" s="252"/>
      <c r="G23" s="257"/>
      <c r="H23" s="74"/>
      <c r="J23" s="74"/>
      <c r="K23" s="253" t="str">
        <f>IF((COUNTA(Identification!J13,Identification!J16,Identification!J22))&gt;=3,"Complet","Incomplet")</f>
        <v>Incomplet</v>
      </c>
      <c r="L23" s="253"/>
      <c r="M23" s="75"/>
      <c r="O23" s="74"/>
      <c r="P23" s="254" t="s">
        <v>89</v>
      </c>
      <c r="Q23" s="255"/>
      <c r="R23" s="255"/>
      <c r="S23" s="74"/>
      <c r="T23" s="139"/>
      <c r="V23" s="64"/>
      <c r="W23" s="64"/>
      <c r="X23" s="64"/>
      <c r="Y23" s="64"/>
      <c r="Z23" s="64"/>
      <c r="AA23" s="73"/>
      <c r="AB23" s="73"/>
      <c r="AC23" s="73"/>
      <c r="AD23" s="73"/>
      <c r="AE23" s="73"/>
    </row>
    <row r="24" spans="1:31" ht="24.6" customHeight="1">
      <c r="A24" s="140"/>
      <c r="B24" s="74"/>
      <c r="C24" s="160">
        <v>1</v>
      </c>
      <c r="D24" s="251" t="str">
        <f>VLOOKUP(C24,RéfN1,2,FALSE)</f>
        <v>Elaboration du Diagnostic</v>
      </c>
      <c r="E24" s="252"/>
      <c r="F24" s="252"/>
      <c r="G24" s="252"/>
      <c r="H24" s="74"/>
      <c r="J24" s="74"/>
      <c r="K24" s="253" t="str">
        <f ca="1">IF(SUMPRODUCT((BD!$D$2:$D$145=C24)*(BD!$E$2:$E$145=""))=0,"Complet","Incomplet")</f>
        <v>Incomplet</v>
      </c>
      <c r="L24" s="253"/>
      <c r="M24" s="75"/>
      <c r="O24" s="74"/>
      <c r="P24" s="254" t="s">
        <v>8</v>
      </c>
      <c r="Q24" s="255"/>
      <c r="R24" s="255"/>
      <c r="S24" s="74"/>
      <c r="T24" s="139"/>
      <c r="V24" s="64"/>
      <c r="W24" s="64"/>
      <c r="X24" s="64"/>
      <c r="Y24" s="64"/>
      <c r="Z24" s="64"/>
      <c r="AA24" s="73"/>
      <c r="AB24" s="73"/>
      <c r="AC24" s="73"/>
      <c r="AD24" s="73"/>
      <c r="AE24" s="73"/>
    </row>
    <row r="25" spans="1:31" ht="30.6" customHeight="1">
      <c r="A25" s="140"/>
      <c r="B25" s="74"/>
      <c r="C25" s="160">
        <v>2</v>
      </c>
      <c r="D25" s="251" t="str">
        <f>VLOOKUP(C25,RéfN1,2,FALSE)</f>
        <v>Volet Stratégique</v>
      </c>
      <c r="E25" s="252"/>
      <c r="F25" s="252"/>
      <c r="G25" s="252"/>
      <c r="H25" s="74"/>
      <c r="J25" s="74"/>
      <c r="K25" s="253" t="str">
        <f ca="1">IF(SUMPRODUCT((BD!$D$2:$D$145=C25)*(BD!$E$2:$E$145=""))=0,"Complet","Incomplet")</f>
        <v>Incomplet</v>
      </c>
      <c r="L25" s="253"/>
      <c r="M25" s="75"/>
      <c r="O25" s="74"/>
      <c r="P25" s="254"/>
      <c r="Q25" s="255"/>
      <c r="R25" s="255"/>
      <c r="S25" s="74"/>
      <c r="T25" s="139"/>
      <c r="V25" s="76"/>
      <c r="W25" s="76"/>
      <c r="X25" s="76"/>
      <c r="Y25" s="64"/>
      <c r="Z25" s="64"/>
      <c r="AA25" s="73"/>
      <c r="AB25" s="73"/>
      <c r="AC25" s="73"/>
      <c r="AD25" s="73"/>
      <c r="AE25" s="73"/>
    </row>
    <row r="26" spans="1:31" ht="22.2" customHeight="1">
      <c r="A26" s="140"/>
      <c r="B26" s="74"/>
      <c r="C26" s="217">
        <v>3</v>
      </c>
      <c r="D26" s="251" t="str">
        <f>VLOOKUP(C26,RéfN1,2,FALSE)</f>
        <v>Volet Opérationnel + SI</v>
      </c>
      <c r="E26" s="252"/>
      <c r="F26" s="252"/>
      <c r="G26" s="252"/>
      <c r="H26" s="74"/>
      <c r="J26" s="74"/>
      <c r="K26" s="253" t="str">
        <f ca="1">IF(SUMPRODUCT((BD!$D$2:$D$145=C26)*(BD!$E$2:$E$145=""))=0,"Complet","Incomplet")</f>
        <v>Incomplet</v>
      </c>
      <c r="L26" s="253"/>
      <c r="M26" s="75"/>
      <c r="O26" s="74"/>
      <c r="P26" s="254"/>
      <c r="Q26" s="255"/>
      <c r="R26" s="255"/>
      <c r="S26" s="74"/>
      <c r="T26" s="139"/>
      <c r="V26" s="64"/>
      <c r="W26" s="64"/>
      <c r="X26" s="64"/>
      <c r="Y26" s="64"/>
      <c r="Z26" s="64"/>
      <c r="AA26" s="73"/>
      <c r="AB26" s="73"/>
      <c r="AC26" s="73"/>
      <c r="AD26" s="73"/>
      <c r="AE26" s="73"/>
    </row>
    <row r="27" spans="1:31" ht="26.4" customHeight="1">
      <c r="A27" s="141"/>
      <c r="B27" s="74"/>
      <c r="C27" s="217">
        <v>4</v>
      </c>
      <c r="D27" s="251" t="str">
        <f>VLOOKUP(C27,RéfN1,2,FALSE)</f>
        <v>Communication</v>
      </c>
      <c r="E27" s="252"/>
      <c r="F27" s="252"/>
      <c r="G27" s="252"/>
      <c r="H27" s="74"/>
      <c r="J27" s="74"/>
      <c r="K27" s="253" t="str">
        <f ca="1">IF(SUMPRODUCT((BD!$D$2:$D$145=C27)*(BD!$E$2:$E$145=""))=0,"Complet","Incomplet")</f>
        <v>Incomplet</v>
      </c>
      <c r="L27" s="253"/>
      <c r="M27" s="75"/>
      <c r="O27" s="74"/>
      <c r="P27" s="254"/>
      <c r="Q27" s="255"/>
      <c r="R27" s="255"/>
      <c r="S27" s="74"/>
      <c r="T27" s="144"/>
      <c r="V27" s="64"/>
      <c r="W27" s="64"/>
      <c r="X27" s="64"/>
      <c r="Y27" s="64"/>
      <c r="Z27" s="64"/>
      <c r="AA27" s="64"/>
      <c r="AB27" s="64"/>
      <c r="AC27" s="64"/>
      <c r="AD27" s="64"/>
      <c r="AE27" s="64"/>
    </row>
    <row r="28" spans="1:31" ht="11.4" customHeight="1">
      <c r="B28" s="74"/>
      <c r="C28" s="74"/>
      <c r="D28" s="77"/>
      <c r="E28" s="77"/>
      <c r="F28" s="77"/>
      <c r="G28" s="77"/>
      <c r="H28" s="74"/>
      <c r="J28" s="74"/>
      <c r="K28" s="74"/>
      <c r="L28" s="74"/>
      <c r="M28" s="75"/>
      <c r="O28" s="74"/>
      <c r="P28" s="77"/>
      <c r="Q28" s="77"/>
      <c r="R28" s="77"/>
      <c r="S28" s="74"/>
    </row>
    <row r="29" spans="1:31" s="78" customFormat="1" ht="7.2" customHeight="1">
      <c r="C29" s="142"/>
      <c r="D29" s="142"/>
      <c r="E29" s="142"/>
      <c r="F29" s="142"/>
      <c r="G29" s="142"/>
      <c r="H29" s="142"/>
      <c r="I29" s="142"/>
      <c r="J29" s="142"/>
      <c r="K29" s="142"/>
      <c r="L29" s="142"/>
      <c r="M29" s="142"/>
      <c r="N29" s="142"/>
      <c r="O29" s="142"/>
      <c r="P29" s="142"/>
      <c r="Q29" s="143"/>
      <c r="R29" s="143"/>
    </row>
    <row r="30" spans="1:31" ht="12" customHeight="1">
      <c r="M30" s="78"/>
      <c r="P30" s="259"/>
      <c r="Q30" s="259"/>
      <c r="R30" s="79"/>
    </row>
    <row r="31" spans="1:31" ht="12" customHeight="1">
      <c r="C31" s="78"/>
      <c r="D31" s="78"/>
      <c r="E31" s="78"/>
      <c r="F31" s="78"/>
      <c r="G31" s="78"/>
      <c r="H31" s="78"/>
      <c r="I31" s="78"/>
      <c r="J31" s="78"/>
      <c r="K31" s="78"/>
      <c r="L31" s="78"/>
      <c r="M31" s="78"/>
      <c r="N31" s="78"/>
      <c r="O31" s="78"/>
      <c r="P31" s="259"/>
      <c r="Q31" s="259"/>
      <c r="R31" s="79"/>
    </row>
    <row r="32" spans="1:31" ht="12" customHeight="1">
      <c r="Q32" s="80"/>
      <c r="R32" s="80"/>
    </row>
    <row r="33" spans="3:18" ht="12" customHeight="1">
      <c r="P33" s="80"/>
      <c r="Q33" s="80"/>
      <c r="R33" s="80"/>
    </row>
    <row r="34" spans="3:18" ht="12" customHeight="1">
      <c r="Q34" s="80"/>
      <c r="R34" s="80"/>
    </row>
    <row r="35" spans="3:18" ht="12" customHeight="1"/>
    <row r="36" spans="3:18" ht="12" customHeight="1"/>
    <row r="37" spans="3:18" ht="12" customHeight="1"/>
    <row r="38" spans="3:18" ht="12" customHeight="1"/>
    <row r="39" spans="3:18" s="78" customFormat="1" ht="12" customHeight="1">
      <c r="C39" s="54"/>
      <c r="D39" s="54"/>
      <c r="E39" s="54"/>
      <c r="F39" s="54"/>
      <c r="G39" s="54"/>
      <c r="H39" s="54"/>
      <c r="I39" s="54"/>
      <c r="J39" s="54"/>
      <c r="K39" s="54"/>
      <c r="L39" s="54"/>
      <c r="M39" s="54"/>
      <c r="N39" s="54"/>
      <c r="O39" s="54"/>
      <c r="P39" s="54"/>
      <c r="Q39" s="54"/>
      <c r="R39" s="54"/>
    </row>
    <row r="40" spans="3:18" ht="12" customHeight="1">
      <c r="M40" s="78"/>
    </row>
    <row r="41" spans="3:18" ht="12" customHeight="1">
      <c r="C41" s="78"/>
      <c r="D41" s="78"/>
      <c r="E41" s="78"/>
      <c r="F41" s="78"/>
      <c r="G41" s="78"/>
      <c r="H41" s="78"/>
      <c r="I41" s="78"/>
      <c r="J41" s="78"/>
      <c r="K41" s="78"/>
      <c r="L41" s="78"/>
      <c r="M41" s="78"/>
      <c r="N41" s="78"/>
      <c r="O41" s="78"/>
      <c r="P41" s="78"/>
      <c r="Q41" s="78"/>
      <c r="R41" s="78"/>
    </row>
    <row r="42" spans="3:18" ht="12" customHeight="1"/>
    <row r="43" spans="3:18" ht="12" customHeight="1"/>
    <row r="44" spans="3:18" ht="12" customHeight="1"/>
    <row r="45" spans="3:18" ht="12" customHeight="1"/>
    <row r="46" spans="3:18" ht="12" customHeight="1"/>
    <row r="47" spans="3:18" ht="12" customHeight="1"/>
    <row r="48" spans="3:18" ht="12" customHeight="1"/>
    <row r="49" spans="3:18" s="78" customFormat="1" ht="12" customHeight="1">
      <c r="C49" s="54"/>
      <c r="D49" s="54"/>
      <c r="E49" s="54"/>
      <c r="F49" s="54"/>
      <c r="G49" s="54"/>
      <c r="H49" s="54"/>
      <c r="I49" s="54"/>
      <c r="J49" s="54"/>
      <c r="K49" s="54"/>
      <c r="L49" s="54"/>
      <c r="M49" s="54"/>
      <c r="N49" s="54"/>
      <c r="O49" s="54"/>
      <c r="P49" s="54"/>
      <c r="Q49" s="54"/>
      <c r="R49" s="54"/>
    </row>
    <row r="50" spans="3:18" ht="12" customHeight="1">
      <c r="M50" s="78"/>
    </row>
    <row r="51" spans="3:18" ht="12" customHeight="1">
      <c r="C51" s="78"/>
      <c r="D51" s="78"/>
      <c r="E51" s="78"/>
      <c r="F51" s="78"/>
      <c r="G51" s="78"/>
      <c r="H51" s="78"/>
      <c r="I51" s="78"/>
      <c r="J51" s="78"/>
      <c r="K51" s="78"/>
      <c r="L51" s="78"/>
      <c r="M51" s="78"/>
      <c r="N51" s="78"/>
      <c r="O51" s="78"/>
      <c r="P51" s="78"/>
      <c r="Q51" s="78"/>
      <c r="R51" s="78"/>
    </row>
    <row r="52" spans="3:18" ht="12" customHeight="1"/>
    <row r="53" spans="3:18" ht="12" customHeight="1"/>
    <row r="54" spans="3:18" ht="12" customHeight="1"/>
    <row r="55" spans="3:18" ht="12" customHeight="1"/>
    <row r="56" spans="3:18" ht="12" customHeight="1"/>
    <row r="57" spans="3:18" ht="12" customHeight="1"/>
    <row r="58" spans="3:18" ht="12" customHeight="1"/>
    <row r="59" spans="3:18" s="78" customFormat="1" ht="12" customHeight="1">
      <c r="C59" s="54"/>
      <c r="D59" s="54"/>
      <c r="E59" s="54"/>
      <c r="F59" s="54"/>
      <c r="G59" s="54"/>
      <c r="H59" s="54"/>
      <c r="I59" s="54"/>
      <c r="J59" s="54"/>
      <c r="K59" s="54"/>
      <c r="L59" s="54"/>
      <c r="M59" s="54"/>
      <c r="N59" s="54"/>
      <c r="O59" s="54"/>
      <c r="P59" s="54"/>
      <c r="Q59" s="54"/>
      <c r="R59" s="54"/>
    </row>
    <row r="60" spans="3:18" ht="12" customHeight="1">
      <c r="M60" s="78"/>
    </row>
    <row r="61" spans="3:18" ht="12" customHeight="1">
      <c r="C61" s="78"/>
      <c r="D61" s="78"/>
      <c r="E61" s="78"/>
      <c r="F61" s="78"/>
      <c r="G61" s="78"/>
      <c r="H61" s="78"/>
      <c r="I61" s="78"/>
      <c r="J61" s="78"/>
      <c r="K61" s="78"/>
      <c r="L61" s="78"/>
      <c r="M61" s="78"/>
      <c r="N61" s="78"/>
      <c r="O61" s="78"/>
      <c r="P61" s="78"/>
      <c r="Q61" s="78"/>
      <c r="R61" s="78"/>
    </row>
    <row r="62" spans="3:18" ht="12" customHeight="1"/>
    <row r="63" spans="3:18" ht="12" customHeight="1"/>
    <row r="64" spans="3:18" ht="12" customHeight="1"/>
    <row r="65" spans="3:18" ht="12" customHeight="1"/>
    <row r="66" spans="3:18" ht="12" customHeight="1"/>
    <row r="67" spans="3:18" ht="12" customHeight="1"/>
    <row r="68" spans="3:18" ht="12" customHeight="1"/>
    <row r="69" spans="3:18" s="78" customFormat="1" ht="12" customHeight="1">
      <c r="C69" s="54"/>
      <c r="D69" s="54"/>
      <c r="E69" s="54"/>
      <c r="F69" s="54"/>
      <c r="G69" s="54"/>
      <c r="H69" s="54"/>
      <c r="I69" s="54"/>
      <c r="J69" s="54"/>
      <c r="K69" s="54"/>
      <c r="L69" s="54"/>
      <c r="M69" s="54"/>
      <c r="N69" s="54"/>
      <c r="O69" s="54"/>
      <c r="P69" s="54"/>
      <c r="Q69" s="54"/>
      <c r="R69" s="54"/>
    </row>
    <row r="70" spans="3:18" ht="12" customHeight="1">
      <c r="M70" s="78"/>
    </row>
    <row r="71" spans="3:18" ht="12" customHeight="1">
      <c r="C71" s="78"/>
      <c r="D71" s="78"/>
      <c r="E71" s="78"/>
      <c r="F71" s="78"/>
      <c r="G71" s="78"/>
      <c r="H71" s="78"/>
      <c r="I71" s="78"/>
      <c r="J71" s="78"/>
      <c r="K71" s="78"/>
      <c r="L71" s="78"/>
      <c r="M71" s="78"/>
      <c r="N71" s="78"/>
      <c r="O71" s="78"/>
      <c r="P71" s="78"/>
      <c r="Q71" s="78"/>
      <c r="R71" s="78"/>
    </row>
    <row r="72" spans="3:18" ht="12" customHeight="1"/>
    <row r="73" spans="3:18" ht="12" customHeight="1"/>
    <row r="74" spans="3:18" ht="12" customHeight="1"/>
    <row r="75" spans="3:18" ht="12" customHeight="1"/>
    <row r="76" spans="3:18" ht="12" customHeight="1"/>
    <row r="77" spans="3:18" ht="12" customHeight="1"/>
    <row r="78" spans="3:18" ht="12" customHeight="1"/>
    <row r="79" spans="3:18" s="78" customFormat="1" ht="12" customHeight="1">
      <c r="C79" s="54"/>
      <c r="D79" s="54"/>
      <c r="E79" s="54"/>
      <c r="F79" s="54"/>
      <c r="G79" s="54"/>
      <c r="H79" s="54"/>
      <c r="I79" s="54"/>
      <c r="J79" s="54"/>
      <c r="K79" s="54"/>
      <c r="L79" s="54"/>
      <c r="M79" s="54"/>
      <c r="N79" s="54"/>
      <c r="O79" s="54"/>
      <c r="P79" s="54"/>
      <c r="Q79" s="54"/>
      <c r="R79" s="54"/>
    </row>
    <row r="80" spans="3:18" ht="12" customHeight="1">
      <c r="M80" s="78"/>
    </row>
    <row r="81" spans="3:18">
      <c r="C81" s="78"/>
      <c r="D81" s="78"/>
      <c r="E81" s="78"/>
      <c r="F81" s="78"/>
      <c r="G81" s="78"/>
      <c r="H81" s="78"/>
      <c r="I81" s="78"/>
      <c r="J81" s="78"/>
      <c r="K81" s="78"/>
      <c r="L81" s="78"/>
      <c r="M81" s="78"/>
      <c r="N81" s="78"/>
      <c r="O81" s="78"/>
      <c r="P81" s="78"/>
      <c r="Q81" s="78"/>
      <c r="R81" s="78"/>
    </row>
    <row r="89" spans="3:18" s="78" customFormat="1">
      <c r="C89" s="54"/>
      <c r="D89" s="54"/>
      <c r="E89" s="54"/>
      <c r="F89" s="54"/>
      <c r="G89" s="54"/>
      <c r="H89" s="54"/>
      <c r="I89" s="54"/>
      <c r="J89" s="54"/>
      <c r="K89" s="54"/>
      <c r="L89" s="54"/>
      <c r="M89" s="54"/>
      <c r="N89" s="54"/>
      <c r="O89" s="54"/>
      <c r="P89" s="54"/>
      <c r="Q89" s="54"/>
      <c r="R89" s="54"/>
    </row>
    <row r="91" spans="3:18">
      <c r="C91" s="78"/>
      <c r="D91" s="78"/>
      <c r="E91" s="78"/>
      <c r="F91" s="78"/>
      <c r="G91" s="78"/>
      <c r="H91" s="78"/>
      <c r="I91" s="78"/>
      <c r="J91" s="78"/>
      <c r="K91" s="78"/>
      <c r="L91" s="78"/>
      <c r="M91" s="78"/>
      <c r="N91" s="78"/>
      <c r="O91" s="78"/>
      <c r="P91" s="78"/>
      <c r="Q91" s="78"/>
      <c r="R91" s="78"/>
    </row>
  </sheetData>
  <sheetProtection algorithmName="SHA-512" hashValue="BXG6xJwoTu6X+Q9dp5Mr/NlXKd4xtzdqZ75zhQIcw0YOuvLppx8+VhN8wNlf7NLMnuxuw8Qog+4PN18mmGMYLw==" saltValue="79Qy9f13aqzI5OV14ctpkA==" spinCount="100000" sheet="1" objects="1" scenarios="1"/>
  <dataConsolidate/>
  <mergeCells count="27">
    <mergeCell ref="D12:S12"/>
    <mergeCell ref="D15:S15"/>
    <mergeCell ref="P30:Q31"/>
    <mergeCell ref="P24:R24"/>
    <mergeCell ref="AD19:AE19"/>
    <mergeCell ref="D24:G24"/>
    <mergeCell ref="K24:L24"/>
    <mergeCell ref="K23:L23"/>
    <mergeCell ref="AB19:AC19"/>
    <mergeCell ref="C23:G23"/>
    <mergeCell ref="P23:R23"/>
    <mergeCell ref="D13:S13"/>
    <mergeCell ref="M14:P14"/>
    <mergeCell ref="D16:K16"/>
    <mergeCell ref="P19:S19"/>
    <mergeCell ref="P25:R25"/>
    <mergeCell ref="P22:R22"/>
    <mergeCell ref="K22:L22"/>
    <mergeCell ref="D25:G25"/>
    <mergeCell ref="K25:L25"/>
    <mergeCell ref="C22:G22"/>
    <mergeCell ref="D27:G27"/>
    <mergeCell ref="K27:L27"/>
    <mergeCell ref="P27:R27"/>
    <mergeCell ref="D26:G26"/>
    <mergeCell ref="K26:L26"/>
    <mergeCell ref="P26:R26"/>
  </mergeCells>
  <phoneticPr fontId="88" type="noConversion"/>
  <conditionalFormatting sqref="K22:L25">
    <cfRule type="cellIs" dxfId="111" priority="7" stopIfTrue="1" operator="equal">
      <formula>"Validé"</formula>
    </cfRule>
    <cfRule type="cellIs" dxfId="110" priority="8" stopIfTrue="1" operator="equal">
      <formula>"Complet"</formula>
    </cfRule>
  </conditionalFormatting>
  <conditionalFormatting sqref="K26:L26">
    <cfRule type="cellIs" dxfId="109" priority="3" stopIfTrue="1" operator="equal">
      <formula>"Validé"</formula>
    </cfRule>
    <cfRule type="cellIs" dxfId="108" priority="4" stopIfTrue="1" operator="equal">
      <formula>"Complet"</formula>
    </cfRule>
  </conditionalFormatting>
  <conditionalFormatting sqref="K27:L27">
    <cfRule type="cellIs" dxfId="107" priority="1" stopIfTrue="1" operator="equal">
      <formula>"Validé"</formula>
    </cfRule>
    <cfRule type="cellIs" dxfId="106" priority="2" stopIfTrue="1" operator="equal">
      <formula>"Complet"</formula>
    </cfRule>
  </conditionalFormatting>
  <dataValidations count="1">
    <dataValidation type="list" allowBlank="1" showInputMessage="1" showErrorMessage="1" sqref="C24:C27">
      <formula1>OFFSET(RéfN1,,,,1)</formula1>
    </dataValidation>
  </dataValidations>
  <hyperlinks>
    <hyperlink ref="P22:R22" location="Scores!A1" display="Scores"/>
    <hyperlink ref="P24:R24" location="Cartographie!A1" display="Cartographie"/>
    <hyperlink ref="D24:G25" location="'0 - Risque'!Impression_des_titres" display="0 - Risque"/>
    <hyperlink ref="C22:G22" location="'Mode d''emploi'!A1" display="Mode d'emploi"/>
    <hyperlink ref="C23:G23" location="Identification!A1" display="Identification"/>
    <hyperlink ref="D24:G24" location="'1 - Diagnostic'!A1" display="'1 - Diagnostic'!A1"/>
    <hyperlink ref="D25:G25" location="'2 - Volet Stratégique'!A1" display="'2 - Volet Stratégique'!A1"/>
    <hyperlink ref="P23:R23" location="Résultats!A1" display="Synthèse"/>
    <hyperlink ref="D26:G26" location="'3 - Volet Opérationnel-SI'!A1" display="'3 - Volet Opérationnel-SI'!A1"/>
    <hyperlink ref="D27:G27" location="'4 - Communication'!A1" display="'4 - Communication'!A1"/>
  </hyperlinks>
  <pageMargins left="0.23622047244094491" right="0.23622047244094491" top="0.19685039370078741" bottom="0.19685039370078741" header="0.31496062992125984" footer="0.31496062992125984"/>
  <pageSetup paperSize="9" scale="76" fitToHeight="0" orientation="landscape" horizontalDpi="300" verticalDpi="300" r:id="rId1"/>
  <headerFooter alignWithMargins="0">
    <oddFooter>&amp;R&amp;P /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indexed="20"/>
    <pageSetUpPr autoPageBreaks="0" fitToPage="1"/>
  </sheetPr>
  <dimension ref="A1:DZ100"/>
  <sheetViews>
    <sheetView showGridLines="0" showRowColHeaders="0" view="pageBreakPreview" zoomScale="60" zoomScaleNormal="25" workbookViewId="0">
      <selection activeCell="DD23" sqref="DD23:DQ26"/>
    </sheetView>
  </sheetViews>
  <sheetFormatPr baseColWidth="10" defaultColWidth="2.28515625" defaultRowHeight="11.25" customHeight="1"/>
  <cols>
    <col min="1" max="13" width="2.28515625" style="6"/>
    <col min="14" max="14" width="5.42578125" style="6" customWidth="1"/>
    <col min="15" max="15" width="2.28515625" style="6"/>
    <col min="16" max="16" width="3" style="6" customWidth="1"/>
    <col min="17" max="17" width="2.28515625" style="6"/>
    <col min="18" max="18" width="3.42578125" style="6" customWidth="1"/>
    <col min="19" max="19" width="4.140625" style="6" customWidth="1"/>
    <col min="20" max="22" width="2.28515625" style="6"/>
    <col min="23" max="23" width="2.42578125" style="6" bestFit="1" customWidth="1"/>
    <col min="24" max="25" width="2.28515625" style="6"/>
    <col min="26" max="26" width="2.28515625" style="6" customWidth="1"/>
    <col min="27" max="29" width="2.28515625" style="6"/>
    <col min="30" max="30" width="4.140625" style="6" customWidth="1"/>
    <col min="31" max="32" width="2.28515625" style="6"/>
    <col min="33" max="33" width="2.42578125" style="6" bestFit="1" customWidth="1"/>
    <col min="34" max="34" width="2.140625" style="6" customWidth="1"/>
    <col min="35" max="43" width="2.28515625" style="6"/>
    <col min="44" max="44" width="2.42578125" style="6" bestFit="1" customWidth="1"/>
    <col min="45" max="53" width="2.28515625" style="6"/>
    <col min="54" max="54" width="2.42578125" style="6" bestFit="1" customWidth="1"/>
    <col min="55" max="64" width="2.28515625" style="6"/>
    <col min="65" max="65" width="2.42578125" style="6" bestFit="1" customWidth="1"/>
    <col min="66" max="16384" width="2.28515625" style="6"/>
  </cols>
  <sheetData>
    <row r="1" spans="1:122" ht="84.75" customHeight="1">
      <c r="B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row>
    <row r="2" spans="1:122" ht="29.25" customHeight="1">
      <c r="A2" s="152"/>
      <c r="B2" s="111"/>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CD2" s="333">
        <f>Identification!J13</f>
        <v>0</v>
      </c>
      <c r="CE2" s="333"/>
      <c r="CF2" s="333"/>
      <c r="CG2" s="333"/>
      <c r="CH2" s="333"/>
      <c r="CI2" s="333"/>
      <c r="CJ2" s="333"/>
      <c r="CK2" s="333"/>
      <c r="CL2" s="333"/>
      <c r="CM2" s="333"/>
      <c r="CN2" s="333"/>
      <c r="CO2" s="333"/>
      <c r="CP2" s="333"/>
      <c r="CQ2" s="333"/>
      <c r="CR2" s="333"/>
      <c r="CS2" s="333"/>
      <c r="CT2" s="333"/>
      <c r="CU2" s="333"/>
      <c r="CV2" s="333"/>
      <c r="CW2" s="333"/>
      <c r="CX2" s="333"/>
      <c r="CY2" s="333"/>
      <c r="CZ2" s="333"/>
      <c r="DA2" s="333"/>
      <c r="DB2" s="333"/>
      <c r="DC2" s="333"/>
      <c r="DD2" s="333"/>
      <c r="DE2" s="333"/>
      <c r="DF2" s="333"/>
      <c r="DG2" s="333"/>
      <c r="DH2" s="333"/>
      <c r="DI2" s="333"/>
      <c r="DJ2" s="333"/>
      <c r="DK2" s="333"/>
    </row>
    <row r="3" spans="1:122" s="8" customFormat="1" ht="29.25" customHeight="1">
      <c r="C3" s="206"/>
      <c r="D3" s="347" t="s">
        <v>244</v>
      </c>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347"/>
      <c r="AZ3" s="347"/>
      <c r="BA3" s="347"/>
      <c r="BB3" s="347"/>
      <c r="BC3" s="347"/>
      <c r="BD3" s="347"/>
      <c r="BE3" s="347"/>
      <c r="BF3" s="347"/>
      <c r="BG3" s="347"/>
      <c r="BH3" s="347"/>
      <c r="BI3" s="347"/>
      <c r="BJ3" s="347"/>
      <c r="BK3" s="347"/>
      <c r="BL3" s="347"/>
      <c r="BM3" s="347"/>
      <c r="BN3" s="347"/>
      <c r="BO3" s="347"/>
      <c r="CD3" s="334">
        <f>Identification!J22</f>
        <v>0</v>
      </c>
      <c r="CE3" s="334"/>
      <c r="CF3" s="334"/>
      <c r="CG3" s="334"/>
      <c r="CH3" s="334"/>
      <c r="CI3" s="334"/>
      <c r="CJ3" s="334"/>
      <c r="CK3" s="334"/>
      <c r="CL3" s="334"/>
      <c r="CM3" s="334"/>
      <c r="CN3" s="334"/>
      <c r="CO3" s="334"/>
      <c r="CP3" s="334"/>
      <c r="CQ3" s="334"/>
      <c r="CR3" s="334"/>
      <c r="CS3" s="334"/>
      <c r="CT3" s="334"/>
      <c r="CU3" s="334"/>
      <c r="CV3" s="334"/>
      <c r="CW3" s="334"/>
      <c r="CX3" s="334"/>
      <c r="CY3" s="334"/>
      <c r="CZ3" s="334"/>
      <c r="DA3" s="334"/>
      <c r="DB3" s="334"/>
      <c r="DC3" s="334"/>
      <c r="DD3" s="334"/>
      <c r="DE3" s="334"/>
      <c r="DF3" s="334"/>
      <c r="DG3" s="334"/>
      <c r="DH3" s="334"/>
      <c r="DI3" s="334"/>
      <c r="DJ3" s="334"/>
      <c r="DK3" s="334"/>
    </row>
    <row r="4" spans="1:122" s="112" customFormat="1" ht="57" customHeight="1">
      <c r="K4" s="113" t="s">
        <v>258</v>
      </c>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P4" s="115"/>
      <c r="BQ4" s="115"/>
      <c r="BR4" s="115"/>
      <c r="BS4" s="115"/>
      <c r="BT4" s="115"/>
      <c r="BU4" s="115"/>
      <c r="BV4" s="115"/>
      <c r="BW4" s="115"/>
      <c r="BX4" s="115"/>
      <c r="BY4" s="115"/>
      <c r="BZ4" s="115"/>
      <c r="CA4" s="115"/>
      <c r="CB4" s="115"/>
      <c r="CC4" s="115"/>
      <c r="CD4" s="115"/>
      <c r="CE4" s="115"/>
    </row>
    <row r="5" spans="1:122" s="8" customFormat="1" ht="11.25" customHeight="1">
      <c r="D5" s="6"/>
      <c r="E5" s="23"/>
      <c r="J5" s="6"/>
      <c r="K5" s="6"/>
      <c r="L5" s="6"/>
      <c r="M5" s="6"/>
      <c r="N5" s="6"/>
      <c r="O5" s="6"/>
      <c r="P5" s="6"/>
      <c r="Q5" s="6"/>
      <c r="R5" s="6"/>
      <c r="S5" s="6"/>
      <c r="T5" s="9"/>
      <c r="U5" s="9"/>
      <c r="V5" s="9"/>
      <c r="W5" s="9"/>
      <c r="X5" s="9"/>
      <c r="Y5" s="6"/>
      <c r="Z5" s="6"/>
      <c r="AA5" s="6"/>
      <c r="AB5" s="6"/>
      <c r="AC5" s="6"/>
      <c r="AD5" s="6"/>
      <c r="AE5" s="6"/>
      <c r="BP5" s="28"/>
      <c r="BQ5" s="28"/>
      <c r="BR5" s="28"/>
      <c r="BS5" s="28"/>
      <c r="BT5" s="28"/>
      <c r="BU5" s="28"/>
      <c r="BV5" s="28"/>
      <c r="BW5" s="28"/>
      <c r="BX5" s="28"/>
      <c r="BY5" s="28"/>
      <c r="BZ5" s="28"/>
      <c r="CA5" s="28"/>
      <c r="CB5" s="28"/>
      <c r="CC5" s="358"/>
      <c r="CD5" s="358"/>
      <c r="CE5" s="358"/>
      <c r="CF5" s="358"/>
      <c r="CG5" s="358"/>
      <c r="CH5" s="358"/>
      <c r="CI5" s="358"/>
      <c r="CJ5" s="358"/>
      <c r="CK5" s="358"/>
      <c r="CL5" s="358"/>
      <c r="CM5" s="358"/>
      <c r="CN5" s="358"/>
      <c r="CO5" s="358"/>
      <c r="CP5" s="358"/>
      <c r="CQ5" s="358"/>
      <c r="CR5" s="358"/>
      <c r="CS5" s="358"/>
      <c r="CT5" s="358"/>
      <c r="CU5" s="358"/>
      <c r="CV5" s="358"/>
      <c r="CW5" s="358"/>
      <c r="CX5" s="358"/>
      <c r="CY5" s="358"/>
      <c r="CZ5" s="358"/>
      <c r="DA5" s="358"/>
      <c r="DB5" s="358"/>
      <c r="DC5" s="358"/>
      <c r="DD5" s="358"/>
      <c r="DE5" s="358"/>
      <c r="DF5" s="211"/>
      <c r="DG5" s="211"/>
      <c r="DH5" s="211"/>
      <c r="DI5" s="211"/>
      <c r="DJ5" s="211"/>
      <c r="DK5" s="211"/>
      <c r="DL5" s="211"/>
      <c r="DM5" s="209"/>
      <c r="DN5" s="209"/>
      <c r="DO5" s="209"/>
      <c r="DP5" s="209"/>
      <c r="DQ5" s="209"/>
      <c r="DR5" s="209"/>
    </row>
    <row r="6" spans="1:122" ht="11.25" customHeight="1">
      <c r="E6" s="23"/>
      <c r="K6" s="9"/>
      <c r="L6" s="9"/>
      <c r="M6" s="9"/>
      <c r="N6" s="9"/>
      <c r="O6" s="9"/>
      <c r="P6" s="9"/>
      <c r="Q6" s="10"/>
      <c r="R6" s="9"/>
      <c r="S6" s="9"/>
      <c r="T6" s="10"/>
      <c r="U6" s="10"/>
      <c r="V6" s="10"/>
      <c r="W6" s="10"/>
      <c r="X6" s="10"/>
      <c r="Y6" s="10"/>
      <c r="Z6" s="10"/>
      <c r="AA6" s="10"/>
      <c r="AB6" s="10"/>
      <c r="AC6" s="10"/>
      <c r="AD6" s="10"/>
      <c r="BP6" s="28"/>
      <c r="BQ6" s="28"/>
      <c r="BR6" s="28"/>
      <c r="BS6" s="28"/>
      <c r="BT6" s="28"/>
      <c r="BU6" s="28"/>
      <c r="BV6" s="28"/>
      <c r="BW6" s="28"/>
      <c r="BX6" s="28"/>
      <c r="BY6" s="28"/>
      <c r="BZ6" s="28"/>
      <c r="CA6" s="28"/>
      <c r="CB6" s="28"/>
      <c r="CC6" s="358"/>
      <c r="CD6" s="358"/>
      <c r="CE6" s="358"/>
      <c r="CF6" s="358"/>
      <c r="CG6" s="358"/>
      <c r="CH6" s="358"/>
      <c r="CI6" s="358"/>
      <c r="CJ6" s="358"/>
      <c r="CK6" s="358"/>
      <c r="CL6" s="358"/>
      <c r="CM6" s="358"/>
      <c r="CN6" s="358"/>
      <c r="CO6" s="358"/>
      <c r="CP6" s="358"/>
      <c r="CQ6" s="358"/>
      <c r="CR6" s="358"/>
      <c r="CS6" s="358"/>
      <c r="CT6" s="358"/>
      <c r="CU6" s="358"/>
      <c r="CV6" s="358"/>
      <c r="CW6" s="358"/>
      <c r="CX6" s="358"/>
      <c r="CY6" s="358"/>
      <c r="CZ6" s="358"/>
      <c r="DA6" s="358"/>
      <c r="DB6" s="358"/>
      <c r="DC6" s="358"/>
      <c r="DD6" s="358"/>
      <c r="DE6" s="358"/>
    </row>
    <row r="7" spans="1:122" ht="11.25" customHeight="1">
      <c r="E7" s="23"/>
      <c r="K7" s="9"/>
      <c r="L7" s="9"/>
      <c r="M7" s="9"/>
      <c r="N7" s="9"/>
      <c r="O7" s="9"/>
      <c r="P7" s="9"/>
      <c r="Q7" s="10"/>
      <c r="R7" s="9"/>
      <c r="S7" s="9"/>
      <c r="T7" s="10"/>
      <c r="U7" s="10"/>
      <c r="V7" s="10"/>
      <c r="W7" s="10"/>
      <c r="X7" s="10"/>
      <c r="Y7" s="10"/>
      <c r="Z7" s="10"/>
      <c r="AA7" s="10"/>
      <c r="AB7" s="10"/>
      <c r="AC7" s="10"/>
      <c r="AD7" s="10"/>
      <c r="AE7" s="10"/>
      <c r="BP7" s="27"/>
      <c r="BQ7" s="27"/>
      <c r="BR7" s="27"/>
      <c r="BS7" s="27"/>
      <c r="BT7" s="27"/>
      <c r="BU7" s="27"/>
      <c r="BV7" s="27"/>
      <c r="BW7" s="27"/>
      <c r="BX7" s="27"/>
      <c r="BY7" s="27"/>
      <c r="BZ7" s="27"/>
      <c r="CA7" s="27"/>
      <c r="CB7" s="27"/>
      <c r="CC7" s="358"/>
      <c r="CD7" s="358"/>
      <c r="CE7" s="358"/>
      <c r="CF7" s="358"/>
      <c r="CG7" s="358"/>
      <c r="CH7" s="358"/>
      <c r="CI7" s="358"/>
      <c r="CJ7" s="358"/>
      <c r="CK7" s="358"/>
      <c r="CL7" s="358"/>
      <c r="CM7" s="358"/>
      <c r="CN7" s="358"/>
      <c r="CO7" s="358"/>
      <c r="CP7" s="358"/>
      <c r="CQ7" s="358"/>
      <c r="CR7" s="358"/>
      <c r="CS7" s="358"/>
      <c r="CT7" s="358"/>
      <c r="CU7" s="358"/>
      <c r="CV7" s="358"/>
      <c r="CW7" s="358"/>
      <c r="CX7" s="358"/>
      <c r="CY7" s="358"/>
      <c r="CZ7" s="358"/>
      <c r="DA7" s="358"/>
      <c r="DB7" s="358"/>
      <c r="DC7" s="358"/>
      <c r="DD7" s="358"/>
      <c r="DE7" s="358"/>
    </row>
    <row r="8" spans="1:122" ht="11.25" customHeight="1">
      <c r="E8" s="23"/>
      <c r="J8" s="11"/>
      <c r="K8" s="11"/>
      <c r="L8" s="305" t="s">
        <v>245</v>
      </c>
      <c r="M8" s="305"/>
      <c r="N8" s="305"/>
      <c r="O8" s="305"/>
      <c r="P8" s="305"/>
      <c r="Q8" s="305"/>
      <c r="R8" s="305"/>
      <c r="S8" s="305"/>
      <c r="T8" s="305"/>
      <c r="U8" s="305"/>
      <c r="V8" s="305"/>
      <c r="W8" s="305"/>
      <c r="X8" s="305"/>
      <c r="Y8" s="305"/>
      <c r="Z8" s="305"/>
      <c r="AA8" s="305"/>
      <c r="AB8" s="305"/>
      <c r="AC8" s="305"/>
      <c r="AD8" s="10"/>
      <c r="AE8" s="10"/>
      <c r="BE8" s="12"/>
      <c r="BF8" s="12"/>
      <c r="BG8" s="12"/>
      <c r="BH8" s="12"/>
      <c r="BI8" s="12"/>
      <c r="BJ8" s="12"/>
      <c r="BK8" s="12"/>
      <c r="BL8" s="12"/>
      <c r="BM8" s="12"/>
      <c r="BN8" s="12"/>
      <c r="BO8" s="12"/>
      <c r="BP8" s="27"/>
      <c r="BQ8" s="27"/>
      <c r="BR8" s="27"/>
      <c r="BS8" s="27"/>
      <c r="BT8" s="27"/>
      <c r="BU8" s="27"/>
      <c r="BV8" s="27"/>
      <c r="BW8" s="27"/>
      <c r="BX8" s="27"/>
      <c r="BY8" s="27"/>
      <c r="BZ8" s="27"/>
      <c r="CA8" s="27"/>
      <c r="CB8" s="27"/>
      <c r="CC8" s="215"/>
      <c r="CD8" s="215"/>
      <c r="CE8" s="215"/>
      <c r="CF8" s="215"/>
      <c r="CG8" s="215"/>
      <c r="CH8" s="215"/>
      <c r="CI8" s="215"/>
      <c r="CJ8" s="215"/>
      <c r="CK8" s="215"/>
      <c r="CL8" s="215"/>
      <c r="CM8" s="215"/>
      <c r="CN8" s="215"/>
      <c r="CO8" s="215"/>
      <c r="CP8" s="215"/>
      <c r="CQ8" s="215"/>
    </row>
    <row r="9" spans="1:122" ht="11.25" customHeight="1">
      <c r="E9" s="23"/>
      <c r="K9" s="10"/>
      <c r="L9" s="305"/>
      <c r="M9" s="305"/>
      <c r="N9" s="305"/>
      <c r="O9" s="305"/>
      <c r="P9" s="305"/>
      <c r="Q9" s="305"/>
      <c r="R9" s="305"/>
      <c r="S9" s="305"/>
      <c r="T9" s="305"/>
      <c r="U9" s="305"/>
      <c r="V9" s="305"/>
      <c r="W9" s="305"/>
      <c r="X9" s="305"/>
      <c r="Y9" s="305"/>
      <c r="Z9" s="305"/>
      <c r="AA9" s="305"/>
      <c r="AB9" s="305"/>
      <c r="AC9" s="305"/>
      <c r="AD9" s="10"/>
      <c r="AE9" s="10"/>
      <c r="BE9" s="12"/>
      <c r="BF9" s="12"/>
      <c r="BG9" s="12"/>
      <c r="BH9" s="12"/>
      <c r="BI9" s="12"/>
      <c r="BJ9" s="12"/>
      <c r="BK9" s="12"/>
      <c r="BL9" s="12"/>
      <c r="BM9" s="12"/>
      <c r="BN9" s="12"/>
      <c r="BO9" s="12"/>
      <c r="BP9" s="12"/>
      <c r="BQ9" s="12"/>
      <c r="BR9" s="12"/>
      <c r="BS9" s="12"/>
      <c r="BT9" s="12"/>
      <c r="BU9" s="12"/>
      <c r="BV9" s="12"/>
      <c r="BW9" s="12"/>
      <c r="BX9" s="12"/>
      <c r="BY9" s="12"/>
      <c r="BZ9" s="12"/>
      <c r="CA9" s="12"/>
      <c r="CB9" s="12"/>
      <c r="CC9" s="209"/>
      <c r="CD9" s="209"/>
      <c r="CE9" s="209"/>
      <c r="CF9" s="209"/>
      <c r="CG9" s="209"/>
      <c r="CH9" s="209"/>
      <c r="CI9" s="209"/>
      <c r="CJ9" s="209"/>
      <c r="CK9" s="209"/>
      <c r="CL9" s="209"/>
      <c r="CM9" s="209"/>
      <c r="CN9" s="209"/>
      <c r="CO9" s="209"/>
      <c r="CP9" s="209"/>
      <c r="CQ9" s="209"/>
      <c r="CR9" s="348"/>
      <c r="CS9" s="348"/>
      <c r="CT9" s="348"/>
      <c r="CU9" s="348"/>
      <c r="CV9" s="348"/>
      <c r="CW9" s="348"/>
      <c r="CX9" s="348"/>
      <c r="CY9" s="348"/>
      <c r="CZ9" s="348"/>
      <c r="DA9" s="348"/>
      <c r="DB9" s="348"/>
      <c r="DC9" s="348"/>
      <c r="DD9" s="348"/>
      <c r="DE9" s="348"/>
      <c r="DF9" s="349"/>
      <c r="DG9" s="350"/>
      <c r="DH9" s="350"/>
      <c r="DI9" s="350"/>
      <c r="DJ9" s="350"/>
      <c r="DK9" s="350"/>
      <c r="DL9" s="350"/>
      <c r="DM9" s="350"/>
      <c r="DN9" s="350"/>
      <c r="DO9" s="350"/>
      <c r="DP9" s="350"/>
      <c r="DQ9" s="350"/>
      <c r="DR9" s="351"/>
    </row>
    <row r="10" spans="1:122" ht="11.25" customHeight="1">
      <c r="E10" s="23"/>
      <c r="K10" s="10"/>
      <c r="L10" s="10"/>
      <c r="M10" s="327" t="s">
        <v>31</v>
      </c>
      <c r="N10" s="328"/>
      <c r="O10" s="328"/>
      <c r="P10" s="328"/>
      <c r="Q10" s="329"/>
      <c r="R10" s="335" t="s">
        <v>32</v>
      </c>
      <c r="S10" s="336"/>
      <c r="T10" s="336"/>
      <c r="U10" s="336"/>
      <c r="V10" s="337"/>
      <c r="W10" s="341" t="s">
        <v>41</v>
      </c>
      <c r="X10" s="342"/>
      <c r="Y10" s="342"/>
      <c r="Z10" s="342"/>
      <c r="AA10" s="343"/>
      <c r="AB10" s="10"/>
      <c r="AC10" s="10"/>
      <c r="AD10" s="10"/>
      <c r="AE10" s="10"/>
      <c r="BK10" s="10"/>
      <c r="BL10" s="10"/>
      <c r="CR10" s="348"/>
      <c r="CS10" s="348"/>
      <c r="CT10" s="348"/>
      <c r="CU10" s="348"/>
      <c r="CV10" s="348"/>
      <c r="CW10" s="348"/>
      <c r="CX10" s="348"/>
      <c r="CY10" s="348"/>
      <c r="CZ10" s="348"/>
      <c r="DA10" s="348"/>
      <c r="DB10" s="348"/>
      <c r="DC10" s="348"/>
      <c r="DD10" s="348"/>
      <c r="DE10" s="348"/>
      <c r="DF10" s="352"/>
      <c r="DG10" s="353"/>
      <c r="DH10" s="353"/>
      <c r="DI10" s="353"/>
      <c r="DJ10" s="353"/>
      <c r="DK10" s="353"/>
      <c r="DL10" s="353"/>
      <c r="DM10" s="353"/>
      <c r="DN10" s="353"/>
      <c r="DO10" s="353"/>
      <c r="DP10" s="353"/>
      <c r="DQ10" s="353"/>
      <c r="DR10" s="354"/>
    </row>
    <row r="11" spans="1:122" ht="11.25" customHeight="1">
      <c r="E11" s="23"/>
      <c r="J11" s="11"/>
      <c r="K11" s="11"/>
      <c r="L11" s="10"/>
      <c r="M11" s="330"/>
      <c r="N11" s="331"/>
      <c r="O11" s="331"/>
      <c r="P11" s="331"/>
      <c r="Q11" s="332"/>
      <c r="R11" s="338"/>
      <c r="S11" s="339"/>
      <c r="T11" s="339"/>
      <c r="U11" s="339"/>
      <c r="V11" s="340"/>
      <c r="W11" s="344"/>
      <c r="X11" s="345"/>
      <c r="Y11" s="345"/>
      <c r="Z11" s="345"/>
      <c r="AA11" s="346"/>
      <c r="AB11" s="10"/>
      <c r="AC11" s="10"/>
      <c r="AD11" s="10"/>
      <c r="AE11" s="10"/>
      <c r="BK11" s="10"/>
      <c r="BL11" s="10"/>
      <c r="CC11" s="14"/>
      <c r="CD11" s="14"/>
      <c r="CE11" s="22"/>
      <c r="CF11" s="22"/>
      <c r="CG11" s="22"/>
      <c r="CH11" s="22"/>
      <c r="CI11" s="22"/>
      <c r="CR11" s="348"/>
      <c r="CS11" s="348"/>
      <c r="CT11" s="348"/>
      <c r="CU11" s="348"/>
      <c r="CV11" s="348"/>
      <c r="CW11" s="348"/>
      <c r="CX11" s="348"/>
      <c r="CY11" s="348"/>
      <c r="CZ11" s="348"/>
      <c r="DA11" s="348"/>
      <c r="DB11" s="348"/>
      <c r="DC11" s="348"/>
      <c r="DD11" s="348"/>
      <c r="DE11" s="348"/>
      <c r="DF11" s="355"/>
      <c r="DG11" s="356"/>
      <c r="DH11" s="356"/>
      <c r="DI11" s="356"/>
      <c r="DJ11" s="356"/>
      <c r="DK11" s="356"/>
      <c r="DL11" s="356"/>
      <c r="DM11" s="356"/>
      <c r="DN11" s="356"/>
      <c r="DO11" s="356"/>
      <c r="DP11" s="356"/>
      <c r="DQ11" s="356"/>
      <c r="DR11" s="357"/>
    </row>
    <row r="12" spans="1:122" ht="16.5" customHeight="1">
      <c r="E12" s="23"/>
      <c r="J12" s="9"/>
      <c r="K12" s="9"/>
      <c r="L12" s="10"/>
      <c r="M12" s="359">
        <v>0</v>
      </c>
      <c r="N12" s="359"/>
      <c r="O12" s="10"/>
      <c r="P12" s="10"/>
      <c r="Q12" s="10"/>
      <c r="R12" s="359">
        <v>0.33</v>
      </c>
      <c r="S12" s="359"/>
      <c r="T12" s="10"/>
      <c r="U12" s="10"/>
      <c r="V12" s="10"/>
      <c r="W12" s="363">
        <v>0.66</v>
      </c>
      <c r="X12" s="363"/>
      <c r="Y12" s="363"/>
      <c r="Z12" s="10"/>
      <c r="AA12" s="10"/>
      <c r="AB12" s="359">
        <v>1</v>
      </c>
      <c r="AC12" s="359"/>
      <c r="AD12" s="359"/>
      <c r="AE12" s="10"/>
      <c r="BK12" s="10"/>
      <c r="BL12" s="10"/>
      <c r="BM12" s="10"/>
      <c r="BN12" s="10"/>
      <c r="BO12" s="10"/>
      <c r="BP12" s="10"/>
      <c r="BQ12" s="10"/>
      <c r="CR12" s="348"/>
      <c r="CS12" s="348"/>
      <c r="CT12" s="348"/>
      <c r="CU12" s="348"/>
      <c r="CV12" s="348"/>
      <c r="CW12" s="348"/>
      <c r="CX12" s="348"/>
      <c r="CY12" s="348"/>
      <c r="CZ12" s="348"/>
      <c r="DA12" s="348"/>
      <c r="DB12" s="348"/>
      <c r="DC12" s="348"/>
      <c r="DD12" s="348"/>
      <c r="DE12" s="364"/>
      <c r="DF12" s="349"/>
      <c r="DG12" s="350"/>
      <c r="DH12" s="350"/>
      <c r="DI12" s="350"/>
      <c r="DJ12" s="350"/>
      <c r="DK12" s="350"/>
      <c r="DL12" s="350"/>
      <c r="DM12" s="350"/>
      <c r="DN12" s="350"/>
      <c r="DO12" s="350"/>
      <c r="DP12" s="350"/>
      <c r="DQ12" s="350"/>
      <c r="DR12" s="351"/>
    </row>
    <row r="13" spans="1:122" ht="11.25" customHeight="1">
      <c r="E13" s="23"/>
      <c r="J13" s="9"/>
      <c r="K13" s="9"/>
      <c r="L13" s="9"/>
      <c r="M13" s="9"/>
      <c r="N13" s="9"/>
      <c r="O13" s="9"/>
      <c r="P13" s="9"/>
      <c r="Q13" s="9"/>
      <c r="R13" s="9"/>
      <c r="S13" s="9"/>
      <c r="T13" s="10"/>
      <c r="U13" s="10"/>
      <c r="V13" s="10"/>
      <c r="W13" s="10"/>
      <c r="X13" s="10"/>
      <c r="Y13" s="10"/>
      <c r="Z13" s="10"/>
      <c r="AA13" s="10"/>
      <c r="AB13" s="10"/>
      <c r="AC13" s="10"/>
      <c r="AD13" s="10"/>
      <c r="AE13" s="10"/>
      <c r="BK13" s="13"/>
      <c r="BL13" s="13"/>
      <c r="CR13" s="348"/>
      <c r="CS13" s="348"/>
      <c r="CT13" s="348"/>
      <c r="CU13" s="348"/>
      <c r="CV13" s="348"/>
      <c r="CW13" s="348"/>
      <c r="CX13" s="348"/>
      <c r="CY13" s="348"/>
      <c r="CZ13" s="348"/>
      <c r="DA13" s="348"/>
      <c r="DB13" s="348"/>
      <c r="DC13" s="348"/>
      <c r="DD13" s="348"/>
      <c r="DE13" s="364"/>
      <c r="DF13" s="352"/>
      <c r="DG13" s="353"/>
      <c r="DH13" s="353"/>
      <c r="DI13" s="353"/>
      <c r="DJ13" s="353"/>
      <c r="DK13" s="353"/>
      <c r="DL13" s="353"/>
      <c r="DM13" s="353"/>
      <c r="DN13" s="353"/>
      <c r="DO13" s="353"/>
      <c r="DP13" s="353"/>
      <c r="DQ13" s="353"/>
      <c r="DR13" s="354"/>
    </row>
    <row r="14" spans="1:122" ht="11.25" customHeight="1">
      <c r="E14" s="23"/>
      <c r="X14" s="20"/>
      <c r="CR14" s="348"/>
      <c r="CS14" s="348"/>
      <c r="CT14" s="348"/>
      <c r="CU14" s="348"/>
      <c r="CV14" s="348"/>
      <c r="CW14" s="348"/>
      <c r="CX14" s="348"/>
      <c r="CY14" s="348"/>
      <c r="CZ14" s="348"/>
      <c r="DA14" s="348"/>
      <c r="DB14" s="348"/>
      <c r="DC14" s="348"/>
      <c r="DD14" s="348"/>
      <c r="DE14" s="364"/>
      <c r="DF14" s="355"/>
      <c r="DG14" s="356"/>
      <c r="DH14" s="356"/>
      <c r="DI14" s="356"/>
      <c r="DJ14" s="356"/>
      <c r="DK14" s="356"/>
      <c r="DL14" s="356"/>
      <c r="DM14" s="356"/>
      <c r="DN14" s="356"/>
      <c r="DO14" s="356"/>
      <c r="DP14" s="356"/>
      <c r="DQ14" s="356"/>
      <c r="DR14" s="357"/>
    </row>
    <row r="15" spans="1:122" ht="11.25" customHeight="1">
      <c r="E15" s="23"/>
      <c r="X15" s="20"/>
    </row>
    <row r="16" spans="1:122" ht="11.25" customHeight="1">
      <c r="E16" s="23"/>
      <c r="X16" s="20"/>
    </row>
    <row r="17" spans="5:125" ht="11.25" customHeight="1">
      <c r="E17" s="23"/>
      <c r="J17" s="20"/>
      <c r="K17" s="20"/>
      <c r="L17" s="20"/>
      <c r="M17" s="20"/>
      <c r="N17" s="20"/>
      <c r="O17" s="20"/>
      <c r="P17" s="20"/>
      <c r="Q17" s="20"/>
      <c r="R17" s="20"/>
      <c r="S17" s="20"/>
      <c r="T17" s="20"/>
      <c r="U17" s="20"/>
      <c r="V17" s="20"/>
      <c r="W17" s="20"/>
      <c r="X17" s="20"/>
    </row>
    <row r="18" spans="5:125" ht="11.25" customHeight="1">
      <c r="E18" s="23"/>
      <c r="U18" s="361" t="str">
        <f>Scores!C8</f>
        <v>Diagnostic - Phase de cadrage</v>
      </c>
      <c r="V18" s="361"/>
      <c r="W18" s="361"/>
      <c r="X18" s="361"/>
      <c r="Y18" s="361"/>
      <c r="Z18" s="361"/>
      <c r="AA18" s="361"/>
      <c r="AB18" s="361"/>
      <c r="AC18" s="361"/>
      <c r="AD18" s="361"/>
      <c r="AE18" s="361"/>
      <c r="AF18" s="361"/>
      <c r="AG18" s="361"/>
      <c r="AH18" s="361"/>
      <c r="AI18" s="361"/>
      <c r="AJ18" s="361"/>
      <c r="AK18" s="361"/>
      <c r="AL18" s="361"/>
      <c r="AM18" s="361"/>
      <c r="AN18" s="361"/>
      <c r="AO18" s="361"/>
      <c r="AP18" s="361" t="str">
        <f>Scores!C11</f>
        <v>Volet Stratégique du projet</v>
      </c>
      <c r="AQ18" s="361"/>
      <c r="AR18" s="361"/>
      <c r="AS18" s="361"/>
      <c r="AT18" s="361"/>
      <c r="AU18" s="361"/>
      <c r="AV18" s="361"/>
      <c r="AW18" s="361"/>
      <c r="AX18" s="361"/>
      <c r="AY18" s="361"/>
      <c r="AZ18" s="361"/>
      <c r="BA18" s="361"/>
      <c r="BB18" s="361"/>
      <c r="BC18" s="361"/>
      <c r="BD18" s="361"/>
      <c r="BE18" s="361"/>
      <c r="BF18" s="361"/>
      <c r="BG18" s="361"/>
      <c r="BH18" s="361"/>
      <c r="BI18" s="361"/>
      <c r="BJ18" s="361"/>
      <c r="BK18" s="361" t="str">
        <f>Scores!C16</f>
        <v>Volet Opérationnel du projet</v>
      </c>
      <c r="BL18" s="361"/>
      <c r="BM18" s="361"/>
      <c r="BN18" s="361"/>
      <c r="BO18" s="361"/>
      <c r="BP18" s="361"/>
      <c r="BQ18" s="361"/>
      <c r="BR18" s="361"/>
      <c r="BS18" s="361"/>
      <c r="BT18" s="361"/>
      <c r="BU18" s="361"/>
      <c r="BV18" s="361"/>
      <c r="BW18" s="361"/>
      <c r="BX18" s="361"/>
      <c r="BY18" s="361"/>
      <c r="BZ18" s="361"/>
      <c r="CA18" s="361"/>
      <c r="CB18" s="361"/>
      <c r="CC18" s="361"/>
      <c r="CD18" s="361"/>
      <c r="CE18" s="361"/>
      <c r="CF18" s="361" t="str">
        <f>Scores!C21</f>
        <v>Volet Systèmes d'Information (SI)</v>
      </c>
      <c r="CG18" s="361"/>
      <c r="CH18" s="361"/>
      <c r="CI18" s="361"/>
      <c r="CJ18" s="361"/>
      <c r="CK18" s="361"/>
      <c r="CL18" s="361"/>
      <c r="CM18" s="361"/>
      <c r="CN18" s="361"/>
      <c r="CO18" s="361"/>
      <c r="CP18" s="361"/>
      <c r="CQ18" s="361"/>
      <c r="CR18" s="361"/>
      <c r="CS18" s="361"/>
      <c r="CT18" s="361"/>
      <c r="CU18" s="361"/>
      <c r="CV18" s="361"/>
      <c r="CW18" s="361"/>
      <c r="CX18" s="361"/>
      <c r="CY18" s="361"/>
      <c r="CZ18" s="361"/>
      <c r="DA18" s="361" t="str">
        <f>Scores!C24</f>
        <v>Volet Communication</v>
      </c>
      <c r="DB18" s="361"/>
      <c r="DC18" s="361"/>
      <c r="DD18" s="361"/>
      <c r="DE18" s="361"/>
      <c r="DF18" s="361"/>
      <c r="DG18" s="361"/>
      <c r="DH18" s="361"/>
      <c r="DI18" s="361"/>
      <c r="DJ18" s="361"/>
      <c r="DK18" s="361"/>
      <c r="DL18" s="361"/>
      <c r="DM18" s="361"/>
      <c r="DN18" s="361"/>
      <c r="DO18" s="361"/>
      <c r="DP18" s="361"/>
      <c r="DQ18" s="361"/>
      <c r="DR18" s="361"/>
      <c r="DS18" s="361"/>
      <c r="DT18" s="361"/>
      <c r="DU18" s="361"/>
    </row>
    <row r="19" spans="5:125" ht="11.25" customHeight="1">
      <c r="E19" s="23"/>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361"/>
      <c r="BU19" s="361"/>
      <c r="BV19" s="361"/>
      <c r="BW19" s="361"/>
      <c r="BX19" s="361"/>
      <c r="BY19" s="361"/>
      <c r="BZ19" s="361"/>
      <c r="CA19" s="361"/>
      <c r="CB19" s="361"/>
      <c r="CC19" s="361"/>
      <c r="CD19" s="361"/>
      <c r="CE19" s="361"/>
      <c r="CF19" s="361"/>
      <c r="CG19" s="361"/>
      <c r="CH19" s="361"/>
      <c r="CI19" s="361"/>
      <c r="CJ19" s="361"/>
      <c r="CK19" s="361"/>
      <c r="CL19" s="361"/>
      <c r="CM19" s="361"/>
      <c r="CN19" s="361"/>
      <c r="CO19" s="361"/>
      <c r="CP19" s="361"/>
      <c r="CQ19" s="361"/>
      <c r="CR19" s="361"/>
      <c r="CS19" s="361"/>
      <c r="CT19" s="361"/>
      <c r="CU19" s="361"/>
      <c r="CV19" s="361"/>
      <c r="CW19" s="361"/>
      <c r="CX19" s="361"/>
      <c r="CY19" s="361"/>
      <c r="CZ19" s="361"/>
      <c r="DA19" s="361"/>
      <c r="DB19" s="361"/>
      <c r="DC19" s="361"/>
      <c r="DD19" s="361"/>
      <c r="DE19" s="361"/>
      <c r="DF19" s="361"/>
      <c r="DG19" s="361"/>
      <c r="DH19" s="361"/>
      <c r="DI19" s="361"/>
      <c r="DJ19" s="361"/>
      <c r="DK19" s="361"/>
      <c r="DL19" s="361"/>
      <c r="DM19" s="361"/>
      <c r="DN19" s="361"/>
      <c r="DO19" s="361"/>
      <c r="DP19" s="361"/>
      <c r="DQ19" s="361"/>
      <c r="DR19" s="361"/>
      <c r="DS19" s="361"/>
      <c r="DT19" s="361"/>
      <c r="DU19" s="361"/>
    </row>
    <row r="20" spans="5:125" ht="41.25" customHeight="1" thickBot="1">
      <c r="E20" s="23"/>
      <c r="U20" s="361"/>
      <c r="V20" s="361"/>
      <c r="W20" s="361"/>
      <c r="X20" s="361"/>
      <c r="Y20" s="361"/>
      <c r="Z20" s="361"/>
      <c r="AA20" s="361"/>
      <c r="AB20" s="361"/>
      <c r="AC20" s="361"/>
      <c r="AD20" s="361"/>
      <c r="AE20" s="361"/>
      <c r="AF20" s="361"/>
      <c r="AG20" s="361"/>
      <c r="AH20" s="361"/>
      <c r="AI20" s="361"/>
      <c r="AJ20" s="361"/>
      <c r="AK20" s="361"/>
      <c r="AL20" s="361"/>
      <c r="AM20" s="361"/>
      <c r="AN20" s="361"/>
      <c r="AO20" s="361"/>
      <c r="AP20" s="361"/>
      <c r="AQ20" s="361"/>
      <c r="AR20" s="361"/>
      <c r="AS20" s="361"/>
      <c r="AT20" s="361"/>
      <c r="AU20" s="361"/>
      <c r="AV20" s="361"/>
      <c r="AW20" s="361"/>
      <c r="AX20" s="361"/>
      <c r="AY20" s="361"/>
      <c r="AZ20" s="361"/>
      <c r="BA20" s="361"/>
      <c r="BB20" s="361"/>
      <c r="BC20" s="361"/>
      <c r="BD20" s="361"/>
      <c r="BE20" s="361"/>
      <c r="BF20" s="361"/>
      <c r="BG20" s="361"/>
      <c r="BH20" s="361"/>
      <c r="BI20" s="361"/>
      <c r="BJ20" s="361"/>
      <c r="BK20" s="361"/>
      <c r="BL20" s="361"/>
      <c r="BM20" s="361"/>
      <c r="BN20" s="361"/>
      <c r="BO20" s="361"/>
      <c r="BP20" s="361"/>
      <c r="BQ20" s="361"/>
      <c r="BR20" s="361"/>
      <c r="BS20" s="361"/>
      <c r="BT20" s="361"/>
      <c r="BU20" s="361"/>
      <c r="BV20" s="361"/>
      <c r="BW20" s="361"/>
      <c r="BX20" s="361"/>
      <c r="BY20" s="361"/>
      <c r="BZ20" s="361"/>
      <c r="CA20" s="361"/>
      <c r="CB20" s="361"/>
      <c r="CC20" s="361"/>
      <c r="CD20" s="361"/>
      <c r="CE20" s="361"/>
      <c r="CF20" s="361"/>
      <c r="CG20" s="361"/>
      <c r="CH20" s="361"/>
      <c r="CI20" s="361"/>
      <c r="CJ20" s="361"/>
      <c r="CK20" s="361"/>
      <c r="CL20" s="361"/>
      <c r="CM20" s="361"/>
      <c r="CN20" s="361"/>
      <c r="CO20" s="361"/>
      <c r="CP20" s="361"/>
      <c r="CQ20" s="361"/>
      <c r="CR20" s="361"/>
      <c r="CS20" s="361"/>
      <c r="CT20" s="361"/>
      <c r="CU20" s="361"/>
      <c r="CV20" s="361"/>
      <c r="CW20" s="361"/>
      <c r="CX20" s="361"/>
      <c r="CY20" s="361"/>
      <c r="CZ20" s="361"/>
      <c r="DA20" s="361"/>
      <c r="DB20" s="361"/>
      <c r="DC20" s="361"/>
      <c r="DD20" s="361"/>
      <c r="DE20" s="361"/>
      <c r="DF20" s="361"/>
      <c r="DG20" s="361"/>
      <c r="DH20" s="361"/>
      <c r="DI20" s="361"/>
      <c r="DJ20" s="361"/>
      <c r="DK20" s="361"/>
      <c r="DL20" s="361"/>
      <c r="DM20" s="361"/>
      <c r="DN20" s="361"/>
      <c r="DO20" s="361"/>
      <c r="DP20" s="361"/>
      <c r="DQ20" s="361"/>
      <c r="DR20" s="361"/>
      <c r="DS20" s="361"/>
      <c r="DT20" s="361"/>
      <c r="DU20" s="361"/>
    </row>
    <row r="21" spans="5:125" ht="11.25" customHeight="1" thickTop="1" thickBot="1">
      <c r="E21" s="23"/>
      <c r="X21" s="15"/>
      <c r="Y21" s="15"/>
      <c r="Z21" s="15"/>
      <c r="AA21" s="15"/>
      <c r="AB21" s="15"/>
      <c r="AC21" s="15"/>
      <c r="AD21" s="15"/>
      <c r="AE21" s="16"/>
      <c r="AF21" s="203"/>
      <c r="AG21" s="203"/>
      <c r="AH21" s="203"/>
      <c r="AI21" s="203"/>
      <c r="AJ21" s="203"/>
      <c r="AK21" s="203"/>
      <c r="AS21" s="15"/>
      <c r="AT21" s="15"/>
      <c r="AU21" s="15"/>
      <c r="AV21" s="15"/>
      <c r="AW21" s="15"/>
      <c r="AX21" s="15"/>
      <c r="AY21" s="15"/>
      <c r="AZ21" s="16"/>
      <c r="BA21" s="203"/>
      <c r="BB21" s="203"/>
      <c r="BC21" s="203"/>
      <c r="BD21" s="203"/>
      <c r="BE21" s="203"/>
      <c r="BF21" s="203"/>
      <c r="BN21" s="15"/>
      <c r="BO21" s="15"/>
      <c r="BP21" s="15"/>
      <c r="BQ21" s="15"/>
      <c r="BR21" s="15"/>
      <c r="BS21" s="15"/>
      <c r="BT21" s="15"/>
      <c r="BU21" s="16"/>
      <c r="BV21" s="203"/>
      <c r="BW21" s="203"/>
      <c r="BX21" s="203"/>
      <c r="BY21" s="203"/>
      <c r="BZ21" s="203"/>
      <c r="CA21" s="203"/>
      <c r="CI21" s="15"/>
      <c r="CJ21" s="15"/>
      <c r="CK21" s="15"/>
      <c r="CL21" s="15"/>
      <c r="CM21" s="15"/>
      <c r="CN21" s="15"/>
      <c r="CO21" s="15"/>
      <c r="CP21" s="16"/>
      <c r="CQ21" s="203"/>
      <c r="CR21" s="203"/>
      <c r="CS21" s="203"/>
      <c r="CT21" s="203"/>
      <c r="CU21" s="203"/>
      <c r="CV21" s="203"/>
      <c r="DD21" s="15"/>
      <c r="DE21" s="15"/>
      <c r="DF21" s="15"/>
      <c r="DG21" s="15"/>
      <c r="DH21" s="15"/>
      <c r="DI21" s="15"/>
      <c r="DJ21" s="15"/>
      <c r="DK21" s="16"/>
      <c r="DL21" s="203"/>
      <c r="DM21" s="203"/>
      <c r="DN21" s="203"/>
      <c r="DO21" s="203"/>
      <c r="DP21" s="203"/>
      <c r="DQ21" s="203"/>
    </row>
    <row r="22" spans="5:125" ht="11.25" customHeight="1">
      <c r="E22" s="23"/>
      <c r="W22" s="32" t="str">
        <f ca="1">Scores!H9</f>
        <v>-</v>
      </c>
      <c r="X22" s="33" t="str">
        <f t="shared" ref="X22:AL22" ca="1" si="0">W22</f>
        <v>-</v>
      </c>
      <c r="Y22" s="33" t="str">
        <f t="shared" ca="1" si="0"/>
        <v>-</v>
      </c>
      <c r="Z22" s="33" t="str">
        <f t="shared" ca="1" si="0"/>
        <v>-</v>
      </c>
      <c r="AA22" s="33" t="str">
        <f t="shared" ca="1" si="0"/>
        <v>-</v>
      </c>
      <c r="AB22" s="33" t="str">
        <f t="shared" ca="1" si="0"/>
        <v>-</v>
      </c>
      <c r="AC22" s="33" t="str">
        <f t="shared" ca="1" si="0"/>
        <v>-</v>
      </c>
      <c r="AD22" s="33" t="str">
        <f t="shared" ca="1" si="0"/>
        <v>-</v>
      </c>
      <c r="AE22" s="33" t="str">
        <f t="shared" ca="1" si="0"/>
        <v>-</v>
      </c>
      <c r="AF22" s="33" t="str">
        <f t="shared" ca="1" si="0"/>
        <v>-</v>
      </c>
      <c r="AG22" s="33" t="str">
        <f t="shared" ca="1" si="0"/>
        <v>-</v>
      </c>
      <c r="AH22" s="33" t="str">
        <f t="shared" ca="1" si="0"/>
        <v>-</v>
      </c>
      <c r="AI22" s="33" t="str">
        <f t="shared" ca="1" si="0"/>
        <v>-</v>
      </c>
      <c r="AJ22" s="33" t="str">
        <f t="shared" ca="1" si="0"/>
        <v>-</v>
      </c>
      <c r="AK22" s="33" t="str">
        <f t="shared" ca="1" si="0"/>
        <v>-</v>
      </c>
      <c r="AL22" s="29" t="str">
        <f t="shared" ca="1" si="0"/>
        <v>-</v>
      </c>
      <c r="AM22" s="37"/>
      <c r="AN22" s="37"/>
      <c r="AO22" s="37"/>
      <c r="AP22" s="37"/>
      <c r="AQ22" s="37"/>
      <c r="AR22" s="32" t="str">
        <f ca="1">Scores!H12</f>
        <v>-</v>
      </c>
      <c r="AS22" s="33" t="str">
        <f t="shared" ref="AS22:BG22" ca="1" si="1">AR22</f>
        <v>-</v>
      </c>
      <c r="AT22" s="33" t="str">
        <f t="shared" ca="1" si="1"/>
        <v>-</v>
      </c>
      <c r="AU22" s="33" t="str">
        <f t="shared" ca="1" si="1"/>
        <v>-</v>
      </c>
      <c r="AV22" s="33" t="str">
        <f t="shared" ca="1" si="1"/>
        <v>-</v>
      </c>
      <c r="AW22" s="33" t="str">
        <f t="shared" ca="1" si="1"/>
        <v>-</v>
      </c>
      <c r="AX22" s="33" t="str">
        <f t="shared" ca="1" si="1"/>
        <v>-</v>
      </c>
      <c r="AY22" s="33" t="str">
        <f t="shared" ca="1" si="1"/>
        <v>-</v>
      </c>
      <c r="AZ22" s="33" t="str">
        <f t="shared" ca="1" si="1"/>
        <v>-</v>
      </c>
      <c r="BA22" s="33" t="str">
        <f t="shared" ca="1" si="1"/>
        <v>-</v>
      </c>
      <c r="BB22" s="33" t="str">
        <f t="shared" ca="1" si="1"/>
        <v>-</v>
      </c>
      <c r="BC22" s="33" t="str">
        <f t="shared" ca="1" si="1"/>
        <v>-</v>
      </c>
      <c r="BD22" s="33" t="str">
        <f t="shared" ca="1" si="1"/>
        <v>-</v>
      </c>
      <c r="BE22" s="33" t="str">
        <f t="shared" ca="1" si="1"/>
        <v>-</v>
      </c>
      <c r="BF22" s="33" t="str">
        <f t="shared" ca="1" si="1"/>
        <v>-</v>
      </c>
      <c r="BG22" s="29" t="str">
        <f t="shared" ca="1" si="1"/>
        <v>-</v>
      </c>
      <c r="BH22" s="37"/>
      <c r="BI22" s="38"/>
      <c r="BJ22" s="38"/>
      <c r="BK22" s="38"/>
      <c r="BL22" s="38"/>
      <c r="BM22" s="32" t="str">
        <f ca="1">Scores!H17</f>
        <v>-</v>
      </c>
      <c r="BN22" s="33" t="str">
        <f t="shared" ref="BN22:CB22" ca="1" si="2">BM22</f>
        <v>-</v>
      </c>
      <c r="BO22" s="33" t="str">
        <f t="shared" ca="1" si="2"/>
        <v>-</v>
      </c>
      <c r="BP22" s="33" t="str">
        <f t="shared" ca="1" si="2"/>
        <v>-</v>
      </c>
      <c r="BQ22" s="33" t="str">
        <f t="shared" ca="1" si="2"/>
        <v>-</v>
      </c>
      <c r="BR22" s="33" t="str">
        <f t="shared" ca="1" si="2"/>
        <v>-</v>
      </c>
      <c r="BS22" s="33" t="str">
        <f t="shared" ca="1" si="2"/>
        <v>-</v>
      </c>
      <c r="BT22" s="33" t="str">
        <f t="shared" ca="1" si="2"/>
        <v>-</v>
      </c>
      <c r="BU22" s="33" t="str">
        <f t="shared" ca="1" si="2"/>
        <v>-</v>
      </c>
      <c r="BV22" s="33" t="str">
        <f t="shared" ca="1" si="2"/>
        <v>-</v>
      </c>
      <c r="BW22" s="33" t="str">
        <f t="shared" ca="1" si="2"/>
        <v>-</v>
      </c>
      <c r="BX22" s="33" t="str">
        <f t="shared" ca="1" si="2"/>
        <v>-</v>
      </c>
      <c r="BY22" s="33" t="str">
        <f t="shared" ca="1" si="2"/>
        <v>-</v>
      </c>
      <c r="BZ22" s="33" t="str">
        <f t="shared" ca="1" si="2"/>
        <v>-</v>
      </c>
      <c r="CA22" s="33" t="str">
        <f t="shared" ca="1" si="2"/>
        <v>-</v>
      </c>
      <c r="CB22" s="29" t="str">
        <f t="shared" ca="1" si="2"/>
        <v>-</v>
      </c>
      <c r="CC22" s="21"/>
      <c r="CD22" s="21"/>
      <c r="CE22" s="21"/>
      <c r="CF22" s="38"/>
      <c r="CG22" s="38"/>
      <c r="CH22" s="32" t="str">
        <f ca="1">Scores!H22</f>
        <v>-</v>
      </c>
      <c r="CI22" s="33" t="str">
        <f t="shared" ref="CI22:CW22" ca="1" si="3">CH22</f>
        <v>-</v>
      </c>
      <c r="CJ22" s="33" t="str">
        <f t="shared" ca="1" si="3"/>
        <v>-</v>
      </c>
      <c r="CK22" s="33" t="str">
        <f t="shared" ca="1" si="3"/>
        <v>-</v>
      </c>
      <c r="CL22" s="33" t="str">
        <f t="shared" ca="1" si="3"/>
        <v>-</v>
      </c>
      <c r="CM22" s="33" t="str">
        <f t="shared" ca="1" si="3"/>
        <v>-</v>
      </c>
      <c r="CN22" s="33" t="str">
        <f t="shared" ca="1" si="3"/>
        <v>-</v>
      </c>
      <c r="CO22" s="33" t="str">
        <f t="shared" ca="1" si="3"/>
        <v>-</v>
      </c>
      <c r="CP22" s="33" t="str">
        <f t="shared" ca="1" si="3"/>
        <v>-</v>
      </c>
      <c r="CQ22" s="33" t="str">
        <f t="shared" ca="1" si="3"/>
        <v>-</v>
      </c>
      <c r="CR22" s="33" t="str">
        <f t="shared" ca="1" si="3"/>
        <v>-</v>
      </c>
      <c r="CS22" s="33" t="str">
        <f t="shared" ca="1" si="3"/>
        <v>-</v>
      </c>
      <c r="CT22" s="33" t="str">
        <f t="shared" ca="1" si="3"/>
        <v>-</v>
      </c>
      <c r="CU22" s="33" t="str">
        <f t="shared" ca="1" si="3"/>
        <v>-</v>
      </c>
      <c r="CV22" s="33" t="str">
        <f t="shared" ca="1" si="3"/>
        <v>-</v>
      </c>
      <c r="CW22" s="29" t="str">
        <f t="shared" ca="1" si="3"/>
        <v>-</v>
      </c>
      <c r="CX22" s="21"/>
      <c r="CY22" s="21"/>
      <c r="CZ22" s="21"/>
      <c r="DA22" s="38"/>
      <c r="DB22" s="38"/>
      <c r="DC22" s="32" t="str">
        <f ca="1">Scores!H25</f>
        <v>-</v>
      </c>
      <c r="DD22" s="33" t="str">
        <f t="shared" ref="DD22:DR22" ca="1" si="4">DC22</f>
        <v>-</v>
      </c>
      <c r="DE22" s="33" t="str">
        <f t="shared" ca="1" si="4"/>
        <v>-</v>
      </c>
      <c r="DF22" s="33" t="str">
        <f t="shared" ca="1" si="4"/>
        <v>-</v>
      </c>
      <c r="DG22" s="33" t="str">
        <f t="shared" ca="1" si="4"/>
        <v>-</v>
      </c>
      <c r="DH22" s="33" t="str">
        <f t="shared" ca="1" si="4"/>
        <v>-</v>
      </c>
      <c r="DI22" s="33" t="str">
        <f t="shared" ca="1" si="4"/>
        <v>-</v>
      </c>
      <c r="DJ22" s="33" t="str">
        <f t="shared" ca="1" si="4"/>
        <v>-</v>
      </c>
      <c r="DK22" s="33" t="str">
        <f t="shared" ca="1" si="4"/>
        <v>-</v>
      </c>
      <c r="DL22" s="33" t="str">
        <f t="shared" ca="1" si="4"/>
        <v>-</v>
      </c>
      <c r="DM22" s="33" t="str">
        <f t="shared" ca="1" si="4"/>
        <v>-</v>
      </c>
      <c r="DN22" s="33" t="str">
        <f t="shared" ca="1" si="4"/>
        <v>-</v>
      </c>
      <c r="DO22" s="33" t="str">
        <f t="shared" ca="1" si="4"/>
        <v>-</v>
      </c>
      <c r="DP22" s="33" t="str">
        <f t="shared" ca="1" si="4"/>
        <v>-</v>
      </c>
      <c r="DQ22" s="33" t="str">
        <f t="shared" ca="1" si="4"/>
        <v>-</v>
      </c>
      <c r="DR22" s="29" t="str">
        <f t="shared" ca="1" si="4"/>
        <v>-</v>
      </c>
      <c r="DS22" s="21"/>
      <c r="DT22" s="21"/>
      <c r="DU22" s="21"/>
    </row>
    <row r="23" spans="5:125" ht="11.25" customHeight="1">
      <c r="E23" s="23"/>
      <c r="W23" s="34" t="str">
        <f ca="1">W22</f>
        <v>-</v>
      </c>
      <c r="X23" s="360" t="str">
        <f>Scores!C9</f>
        <v>Etude d'opprtunité</v>
      </c>
      <c r="Y23" s="360"/>
      <c r="Z23" s="360"/>
      <c r="AA23" s="360"/>
      <c r="AB23" s="360"/>
      <c r="AC23" s="360"/>
      <c r="AD23" s="360"/>
      <c r="AE23" s="360"/>
      <c r="AF23" s="360"/>
      <c r="AG23" s="360"/>
      <c r="AH23" s="360"/>
      <c r="AI23" s="360"/>
      <c r="AJ23" s="360"/>
      <c r="AK23" s="360"/>
      <c r="AL23" s="30" t="str">
        <f ca="1">AL22</f>
        <v>-</v>
      </c>
      <c r="AM23" s="37"/>
      <c r="AN23" s="37"/>
      <c r="AO23" s="37"/>
      <c r="AP23" s="37"/>
      <c r="AQ23" s="37"/>
      <c r="AR23" s="34" t="str">
        <f ca="1">AR22</f>
        <v>-</v>
      </c>
      <c r="AS23" s="360" t="str">
        <f>Scores!C12</f>
        <v>Gouvernance du projet</v>
      </c>
      <c r="AT23" s="360"/>
      <c r="AU23" s="360"/>
      <c r="AV23" s="360"/>
      <c r="AW23" s="360"/>
      <c r="AX23" s="360"/>
      <c r="AY23" s="360"/>
      <c r="AZ23" s="360"/>
      <c r="BA23" s="360"/>
      <c r="BB23" s="360"/>
      <c r="BC23" s="360"/>
      <c r="BD23" s="360"/>
      <c r="BE23" s="360"/>
      <c r="BF23" s="360"/>
      <c r="BG23" s="30" t="str">
        <f ca="1">BG22</f>
        <v>-</v>
      </c>
      <c r="BH23" s="37"/>
      <c r="BI23" s="38"/>
      <c r="BJ23" s="38"/>
      <c r="BK23" s="38"/>
      <c r="BL23" s="38"/>
      <c r="BM23" s="34" t="str">
        <f ca="1">BM22</f>
        <v>-</v>
      </c>
      <c r="BN23" s="362" t="str">
        <f>Scores!C17</f>
        <v>Analyse des impacts organisationnels</v>
      </c>
      <c r="BO23" s="362"/>
      <c r="BP23" s="362"/>
      <c r="BQ23" s="362"/>
      <c r="BR23" s="362"/>
      <c r="BS23" s="362"/>
      <c r="BT23" s="362"/>
      <c r="BU23" s="362"/>
      <c r="BV23" s="362"/>
      <c r="BW23" s="362"/>
      <c r="BX23" s="362"/>
      <c r="BY23" s="362"/>
      <c r="BZ23" s="362"/>
      <c r="CA23" s="362"/>
      <c r="CB23" s="30" t="str">
        <f ca="1">CB22</f>
        <v>-</v>
      </c>
      <c r="CC23" s="21"/>
      <c r="CD23" s="21"/>
      <c r="CE23" s="21"/>
      <c r="CF23" s="38"/>
      <c r="CG23" s="38"/>
      <c r="CH23" s="34" t="str">
        <f ca="1">CH22</f>
        <v>-</v>
      </c>
      <c r="CI23" s="360" t="str">
        <f>Scores!C22</f>
        <v>Gouvernance du projet SI</v>
      </c>
      <c r="CJ23" s="360"/>
      <c r="CK23" s="360"/>
      <c r="CL23" s="360"/>
      <c r="CM23" s="360"/>
      <c r="CN23" s="360"/>
      <c r="CO23" s="360"/>
      <c r="CP23" s="360"/>
      <c r="CQ23" s="360"/>
      <c r="CR23" s="360"/>
      <c r="CS23" s="360"/>
      <c r="CT23" s="360"/>
      <c r="CU23" s="360"/>
      <c r="CV23" s="360"/>
      <c r="CW23" s="30" t="str">
        <f ca="1">CW22</f>
        <v>-</v>
      </c>
      <c r="CX23" s="21"/>
      <c r="CY23" s="21"/>
      <c r="CZ23" s="21"/>
      <c r="DA23" s="38"/>
      <c r="DB23" s="38"/>
      <c r="DC23" s="34" t="str">
        <f ca="1">DC22</f>
        <v>-</v>
      </c>
      <c r="DD23" s="362" t="str">
        <f>Scores!C25</f>
        <v>Communication relative au projet de coopération</v>
      </c>
      <c r="DE23" s="362"/>
      <c r="DF23" s="362"/>
      <c r="DG23" s="362"/>
      <c r="DH23" s="362"/>
      <c r="DI23" s="362"/>
      <c r="DJ23" s="362"/>
      <c r="DK23" s="362"/>
      <c r="DL23" s="362"/>
      <c r="DM23" s="362"/>
      <c r="DN23" s="362"/>
      <c r="DO23" s="362"/>
      <c r="DP23" s="362"/>
      <c r="DQ23" s="362"/>
      <c r="DR23" s="30" t="str">
        <f ca="1">DR22</f>
        <v>-</v>
      </c>
      <c r="DS23" s="21"/>
      <c r="DT23" s="21"/>
      <c r="DU23" s="21"/>
    </row>
    <row r="24" spans="5:125" ht="11.25" customHeight="1">
      <c r="E24" s="23"/>
      <c r="W24" s="34" t="str">
        <f ca="1">W23</f>
        <v>-</v>
      </c>
      <c r="X24" s="360"/>
      <c r="Y24" s="360"/>
      <c r="Z24" s="360"/>
      <c r="AA24" s="360"/>
      <c r="AB24" s="360"/>
      <c r="AC24" s="360"/>
      <c r="AD24" s="360"/>
      <c r="AE24" s="360"/>
      <c r="AF24" s="360"/>
      <c r="AG24" s="360"/>
      <c r="AH24" s="360"/>
      <c r="AI24" s="360"/>
      <c r="AJ24" s="360"/>
      <c r="AK24" s="360"/>
      <c r="AL24" s="30" t="str">
        <f ca="1">AL23</f>
        <v>-</v>
      </c>
      <c r="AM24" s="37"/>
      <c r="AN24" s="37"/>
      <c r="AO24" s="37"/>
      <c r="AP24" s="37"/>
      <c r="AQ24" s="37"/>
      <c r="AR24" s="34" t="str">
        <f ca="1">AR23</f>
        <v>-</v>
      </c>
      <c r="AS24" s="360"/>
      <c r="AT24" s="360"/>
      <c r="AU24" s="360"/>
      <c r="AV24" s="360"/>
      <c r="AW24" s="360"/>
      <c r="AX24" s="360"/>
      <c r="AY24" s="360"/>
      <c r="AZ24" s="360"/>
      <c r="BA24" s="360"/>
      <c r="BB24" s="360"/>
      <c r="BC24" s="360"/>
      <c r="BD24" s="360"/>
      <c r="BE24" s="360"/>
      <c r="BF24" s="360"/>
      <c r="BG24" s="30" t="str">
        <f ca="1">BG23</f>
        <v>-</v>
      </c>
      <c r="BH24" s="37"/>
      <c r="BI24" s="38"/>
      <c r="BJ24" s="38"/>
      <c r="BK24" s="38"/>
      <c r="BL24" s="38"/>
      <c r="BM24" s="34" t="str">
        <f ca="1">BM23</f>
        <v>-</v>
      </c>
      <c r="BN24" s="362"/>
      <c r="BO24" s="362"/>
      <c r="BP24" s="362"/>
      <c r="BQ24" s="362"/>
      <c r="BR24" s="362"/>
      <c r="BS24" s="362"/>
      <c r="BT24" s="362"/>
      <c r="BU24" s="362"/>
      <c r="BV24" s="362"/>
      <c r="BW24" s="362"/>
      <c r="BX24" s="362"/>
      <c r="BY24" s="362"/>
      <c r="BZ24" s="362"/>
      <c r="CA24" s="362"/>
      <c r="CB24" s="30" t="str">
        <f ca="1">CB23</f>
        <v>-</v>
      </c>
      <c r="CC24" s="21"/>
      <c r="CD24" s="21"/>
      <c r="CE24" s="21"/>
      <c r="CF24" s="38"/>
      <c r="CG24" s="38"/>
      <c r="CH24" s="34" t="str">
        <f ca="1">CH23</f>
        <v>-</v>
      </c>
      <c r="CI24" s="360"/>
      <c r="CJ24" s="360"/>
      <c r="CK24" s="360"/>
      <c r="CL24" s="360"/>
      <c r="CM24" s="360"/>
      <c r="CN24" s="360"/>
      <c r="CO24" s="360"/>
      <c r="CP24" s="360"/>
      <c r="CQ24" s="360"/>
      <c r="CR24" s="360"/>
      <c r="CS24" s="360"/>
      <c r="CT24" s="360"/>
      <c r="CU24" s="360"/>
      <c r="CV24" s="360"/>
      <c r="CW24" s="30" t="str">
        <f ca="1">CW23</f>
        <v>-</v>
      </c>
      <c r="CX24" s="21"/>
      <c r="CY24" s="21"/>
      <c r="CZ24" s="21"/>
      <c r="DA24" s="38"/>
      <c r="DB24" s="38"/>
      <c r="DC24" s="34" t="str">
        <f ca="1">DC23</f>
        <v>-</v>
      </c>
      <c r="DD24" s="362"/>
      <c r="DE24" s="362"/>
      <c r="DF24" s="362"/>
      <c r="DG24" s="362"/>
      <c r="DH24" s="362"/>
      <c r="DI24" s="362"/>
      <c r="DJ24" s="362"/>
      <c r="DK24" s="362"/>
      <c r="DL24" s="362"/>
      <c r="DM24" s="362"/>
      <c r="DN24" s="362"/>
      <c r="DO24" s="362"/>
      <c r="DP24" s="362"/>
      <c r="DQ24" s="362"/>
      <c r="DR24" s="30" t="str">
        <f ca="1">DR23</f>
        <v>-</v>
      </c>
      <c r="DS24" s="21"/>
      <c r="DT24" s="21"/>
      <c r="DU24" s="21"/>
    </row>
    <row r="25" spans="5:125" ht="11.25" customHeight="1">
      <c r="E25" s="23"/>
      <c r="W25" s="34" t="str">
        <f ca="1">W24</f>
        <v>-</v>
      </c>
      <c r="X25" s="360"/>
      <c r="Y25" s="360"/>
      <c r="Z25" s="360"/>
      <c r="AA25" s="360"/>
      <c r="AB25" s="360"/>
      <c r="AC25" s="360"/>
      <c r="AD25" s="360"/>
      <c r="AE25" s="360"/>
      <c r="AF25" s="360"/>
      <c r="AG25" s="360"/>
      <c r="AH25" s="360"/>
      <c r="AI25" s="360"/>
      <c r="AJ25" s="360"/>
      <c r="AK25" s="360"/>
      <c r="AL25" s="30" t="str">
        <f ca="1">AL24</f>
        <v>-</v>
      </c>
      <c r="AM25" s="37"/>
      <c r="AN25" s="37"/>
      <c r="AO25" s="37"/>
      <c r="AP25" s="37"/>
      <c r="AQ25" s="37"/>
      <c r="AR25" s="34" t="str">
        <f ca="1">AR24</f>
        <v>-</v>
      </c>
      <c r="AS25" s="360"/>
      <c r="AT25" s="360"/>
      <c r="AU25" s="360"/>
      <c r="AV25" s="360"/>
      <c r="AW25" s="360"/>
      <c r="AX25" s="360"/>
      <c r="AY25" s="360"/>
      <c r="AZ25" s="360"/>
      <c r="BA25" s="360"/>
      <c r="BB25" s="360"/>
      <c r="BC25" s="360"/>
      <c r="BD25" s="360"/>
      <c r="BE25" s="360"/>
      <c r="BF25" s="360"/>
      <c r="BG25" s="30" t="str">
        <f ca="1">BG24</f>
        <v>-</v>
      </c>
      <c r="BH25" s="37"/>
      <c r="BI25" s="38"/>
      <c r="BJ25" s="38"/>
      <c r="BK25" s="38"/>
      <c r="BL25" s="38"/>
      <c r="BM25" s="34" t="str">
        <f ca="1">BM24</f>
        <v>-</v>
      </c>
      <c r="BN25" s="362"/>
      <c r="BO25" s="362"/>
      <c r="BP25" s="362"/>
      <c r="BQ25" s="362"/>
      <c r="BR25" s="362"/>
      <c r="BS25" s="362"/>
      <c r="BT25" s="362"/>
      <c r="BU25" s="362"/>
      <c r="BV25" s="362"/>
      <c r="BW25" s="362"/>
      <c r="BX25" s="362"/>
      <c r="BY25" s="362"/>
      <c r="BZ25" s="362"/>
      <c r="CA25" s="362"/>
      <c r="CB25" s="30" t="str">
        <f ca="1">CB24</f>
        <v>-</v>
      </c>
      <c r="CC25" s="21"/>
      <c r="CD25" s="21"/>
      <c r="CE25" s="21"/>
      <c r="CF25" s="38"/>
      <c r="CG25" s="38"/>
      <c r="CH25" s="34" t="str">
        <f ca="1">CH24</f>
        <v>-</v>
      </c>
      <c r="CI25" s="360"/>
      <c r="CJ25" s="360"/>
      <c r="CK25" s="360"/>
      <c r="CL25" s="360"/>
      <c r="CM25" s="360"/>
      <c r="CN25" s="360"/>
      <c r="CO25" s="360"/>
      <c r="CP25" s="360"/>
      <c r="CQ25" s="360"/>
      <c r="CR25" s="360"/>
      <c r="CS25" s="360"/>
      <c r="CT25" s="360"/>
      <c r="CU25" s="360"/>
      <c r="CV25" s="360"/>
      <c r="CW25" s="30" t="str">
        <f ca="1">CW24</f>
        <v>-</v>
      </c>
      <c r="CX25" s="21"/>
      <c r="CY25" s="21"/>
      <c r="CZ25" s="21"/>
      <c r="DA25" s="38"/>
      <c r="DB25" s="38"/>
      <c r="DC25" s="34" t="str">
        <f ca="1">DC24</f>
        <v>-</v>
      </c>
      <c r="DD25" s="362"/>
      <c r="DE25" s="362"/>
      <c r="DF25" s="362"/>
      <c r="DG25" s="362"/>
      <c r="DH25" s="362"/>
      <c r="DI25" s="362"/>
      <c r="DJ25" s="362"/>
      <c r="DK25" s="362"/>
      <c r="DL25" s="362"/>
      <c r="DM25" s="362"/>
      <c r="DN25" s="362"/>
      <c r="DO25" s="362"/>
      <c r="DP25" s="362"/>
      <c r="DQ25" s="362"/>
      <c r="DR25" s="30" t="str">
        <f ca="1">DR24</f>
        <v>-</v>
      </c>
      <c r="DS25" s="21"/>
      <c r="DT25" s="21"/>
      <c r="DU25" s="21"/>
    </row>
    <row r="26" spans="5:125" ht="11.25" customHeight="1">
      <c r="E26" s="23"/>
      <c r="W26" s="34" t="str">
        <f ca="1">W25</f>
        <v>-</v>
      </c>
      <c r="X26" s="360"/>
      <c r="Y26" s="360"/>
      <c r="Z26" s="360"/>
      <c r="AA26" s="360"/>
      <c r="AB26" s="360"/>
      <c r="AC26" s="360"/>
      <c r="AD26" s="360"/>
      <c r="AE26" s="360"/>
      <c r="AF26" s="360"/>
      <c r="AG26" s="360"/>
      <c r="AH26" s="360"/>
      <c r="AI26" s="360"/>
      <c r="AJ26" s="360"/>
      <c r="AK26" s="360"/>
      <c r="AL26" s="30" t="str">
        <f ca="1">AL25</f>
        <v>-</v>
      </c>
      <c r="AM26" s="37"/>
      <c r="AN26" s="37"/>
      <c r="AO26" s="37"/>
      <c r="AP26" s="37"/>
      <c r="AQ26" s="37"/>
      <c r="AR26" s="34" t="str">
        <f ca="1">AR25</f>
        <v>-</v>
      </c>
      <c r="AS26" s="360"/>
      <c r="AT26" s="360"/>
      <c r="AU26" s="360"/>
      <c r="AV26" s="360"/>
      <c r="AW26" s="360"/>
      <c r="AX26" s="360"/>
      <c r="AY26" s="360"/>
      <c r="AZ26" s="360"/>
      <c r="BA26" s="360"/>
      <c r="BB26" s="360"/>
      <c r="BC26" s="360"/>
      <c r="BD26" s="360"/>
      <c r="BE26" s="360"/>
      <c r="BF26" s="360"/>
      <c r="BG26" s="30" t="str">
        <f ca="1">BG25</f>
        <v>-</v>
      </c>
      <c r="BH26" s="37"/>
      <c r="BI26" s="38"/>
      <c r="BJ26" s="38"/>
      <c r="BK26" s="38"/>
      <c r="BL26" s="38"/>
      <c r="BM26" s="34" t="str">
        <f ca="1">BM25</f>
        <v>-</v>
      </c>
      <c r="BN26" s="362"/>
      <c r="BO26" s="362"/>
      <c r="BP26" s="362"/>
      <c r="BQ26" s="362"/>
      <c r="BR26" s="362"/>
      <c r="BS26" s="362"/>
      <c r="BT26" s="362"/>
      <c r="BU26" s="362"/>
      <c r="BV26" s="362"/>
      <c r="BW26" s="362"/>
      <c r="BX26" s="362"/>
      <c r="BY26" s="362"/>
      <c r="BZ26" s="362"/>
      <c r="CA26" s="362"/>
      <c r="CB26" s="30" t="str">
        <f ca="1">CB25</f>
        <v>-</v>
      </c>
      <c r="CC26" s="21"/>
      <c r="CD26" s="21"/>
      <c r="CE26" s="21"/>
      <c r="CF26" s="38"/>
      <c r="CG26" s="38"/>
      <c r="CH26" s="34" t="str">
        <f ca="1">CH25</f>
        <v>-</v>
      </c>
      <c r="CI26" s="360"/>
      <c r="CJ26" s="360"/>
      <c r="CK26" s="360"/>
      <c r="CL26" s="360"/>
      <c r="CM26" s="360"/>
      <c r="CN26" s="360"/>
      <c r="CO26" s="360"/>
      <c r="CP26" s="360"/>
      <c r="CQ26" s="360"/>
      <c r="CR26" s="360"/>
      <c r="CS26" s="360"/>
      <c r="CT26" s="360"/>
      <c r="CU26" s="360"/>
      <c r="CV26" s="360"/>
      <c r="CW26" s="30" t="str">
        <f ca="1">CW25</f>
        <v>-</v>
      </c>
      <c r="CX26" s="21"/>
      <c r="CY26" s="21"/>
      <c r="CZ26" s="21"/>
      <c r="DA26" s="38"/>
      <c r="DB26" s="38"/>
      <c r="DC26" s="34" t="str">
        <f ca="1">DC25</f>
        <v>-</v>
      </c>
      <c r="DD26" s="362"/>
      <c r="DE26" s="362"/>
      <c r="DF26" s="362"/>
      <c r="DG26" s="362"/>
      <c r="DH26" s="362"/>
      <c r="DI26" s="362"/>
      <c r="DJ26" s="362"/>
      <c r="DK26" s="362"/>
      <c r="DL26" s="362"/>
      <c r="DM26" s="362"/>
      <c r="DN26" s="362"/>
      <c r="DO26" s="362"/>
      <c r="DP26" s="362"/>
      <c r="DQ26" s="362"/>
      <c r="DR26" s="30" t="str">
        <f ca="1">DR25</f>
        <v>-</v>
      </c>
      <c r="DS26" s="21"/>
      <c r="DT26" s="21"/>
      <c r="DU26" s="21"/>
    </row>
    <row r="27" spans="5:125" ht="11.25" customHeight="1" thickBot="1">
      <c r="E27" s="23"/>
      <c r="W27" s="35" t="str">
        <f ca="1">W26</f>
        <v>-</v>
      </c>
      <c r="X27" s="36" t="str">
        <f t="shared" ref="X27:AL27" ca="1" si="5">W27</f>
        <v>-</v>
      </c>
      <c r="Y27" s="36" t="str">
        <f t="shared" ca="1" si="5"/>
        <v>-</v>
      </c>
      <c r="Z27" s="36" t="str">
        <f t="shared" ca="1" si="5"/>
        <v>-</v>
      </c>
      <c r="AA27" s="36" t="str">
        <f t="shared" ca="1" si="5"/>
        <v>-</v>
      </c>
      <c r="AB27" s="36" t="str">
        <f t="shared" ca="1" si="5"/>
        <v>-</v>
      </c>
      <c r="AC27" s="36" t="str">
        <f t="shared" ca="1" si="5"/>
        <v>-</v>
      </c>
      <c r="AD27" s="36" t="str">
        <f t="shared" ca="1" si="5"/>
        <v>-</v>
      </c>
      <c r="AE27" s="36" t="str">
        <f t="shared" ca="1" si="5"/>
        <v>-</v>
      </c>
      <c r="AF27" s="36" t="str">
        <f t="shared" ca="1" si="5"/>
        <v>-</v>
      </c>
      <c r="AG27" s="36" t="str">
        <f t="shared" ca="1" si="5"/>
        <v>-</v>
      </c>
      <c r="AH27" s="36" t="str">
        <f t="shared" ca="1" si="5"/>
        <v>-</v>
      </c>
      <c r="AI27" s="36" t="str">
        <f t="shared" ca="1" si="5"/>
        <v>-</v>
      </c>
      <c r="AJ27" s="36" t="str">
        <f t="shared" ca="1" si="5"/>
        <v>-</v>
      </c>
      <c r="AK27" s="36" t="str">
        <f t="shared" ca="1" si="5"/>
        <v>-</v>
      </c>
      <c r="AL27" s="31" t="str">
        <f t="shared" ca="1" si="5"/>
        <v>-</v>
      </c>
      <c r="AM27" s="37"/>
      <c r="AN27" s="37"/>
      <c r="AO27" s="37"/>
      <c r="AP27" s="37"/>
      <c r="AQ27" s="37"/>
      <c r="AR27" s="35" t="str">
        <f ca="1">AR26</f>
        <v>-</v>
      </c>
      <c r="AS27" s="36" t="str">
        <f t="shared" ref="AS27:BG27" ca="1" si="6">AR27</f>
        <v>-</v>
      </c>
      <c r="AT27" s="36" t="str">
        <f t="shared" ca="1" si="6"/>
        <v>-</v>
      </c>
      <c r="AU27" s="36" t="str">
        <f t="shared" ca="1" si="6"/>
        <v>-</v>
      </c>
      <c r="AV27" s="36" t="str">
        <f t="shared" ca="1" si="6"/>
        <v>-</v>
      </c>
      <c r="AW27" s="36" t="str">
        <f t="shared" ca="1" si="6"/>
        <v>-</v>
      </c>
      <c r="AX27" s="36" t="str">
        <f t="shared" ca="1" si="6"/>
        <v>-</v>
      </c>
      <c r="AY27" s="36" t="str">
        <f t="shared" ca="1" si="6"/>
        <v>-</v>
      </c>
      <c r="AZ27" s="36" t="str">
        <f t="shared" ca="1" si="6"/>
        <v>-</v>
      </c>
      <c r="BA27" s="36" t="str">
        <f t="shared" ca="1" si="6"/>
        <v>-</v>
      </c>
      <c r="BB27" s="36" t="str">
        <f t="shared" ca="1" si="6"/>
        <v>-</v>
      </c>
      <c r="BC27" s="36" t="str">
        <f t="shared" ca="1" si="6"/>
        <v>-</v>
      </c>
      <c r="BD27" s="36" t="str">
        <f t="shared" ca="1" si="6"/>
        <v>-</v>
      </c>
      <c r="BE27" s="36" t="str">
        <f t="shared" ca="1" si="6"/>
        <v>-</v>
      </c>
      <c r="BF27" s="36" t="str">
        <f t="shared" ca="1" si="6"/>
        <v>-</v>
      </c>
      <c r="BG27" s="31" t="str">
        <f t="shared" ca="1" si="6"/>
        <v>-</v>
      </c>
      <c r="BH27" s="37"/>
      <c r="BI27" s="38"/>
      <c r="BJ27" s="38"/>
      <c r="BK27" s="38"/>
      <c r="BL27" s="38"/>
      <c r="BM27" s="35" t="str">
        <f ca="1">BM26</f>
        <v>-</v>
      </c>
      <c r="BN27" s="36" t="str">
        <f t="shared" ref="BN27:CB27" ca="1" si="7">BM27</f>
        <v>-</v>
      </c>
      <c r="BO27" s="36" t="str">
        <f t="shared" ca="1" si="7"/>
        <v>-</v>
      </c>
      <c r="BP27" s="36" t="str">
        <f t="shared" ca="1" si="7"/>
        <v>-</v>
      </c>
      <c r="BQ27" s="36" t="str">
        <f t="shared" ca="1" si="7"/>
        <v>-</v>
      </c>
      <c r="BR27" s="36" t="str">
        <f t="shared" ca="1" si="7"/>
        <v>-</v>
      </c>
      <c r="BS27" s="36" t="str">
        <f t="shared" ca="1" si="7"/>
        <v>-</v>
      </c>
      <c r="BT27" s="36" t="str">
        <f t="shared" ca="1" si="7"/>
        <v>-</v>
      </c>
      <c r="BU27" s="36" t="str">
        <f t="shared" ca="1" si="7"/>
        <v>-</v>
      </c>
      <c r="BV27" s="36" t="str">
        <f t="shared" ca="1" si="7"/>
        <v>-</v>
      </c>
      <c r="BW27" s="36" t="str">
        <f t="shared" ca="1" si="7"/>
        <v>-</v>
      </c>
      <c r="BX27" s="36" t="str">
        <f t="shared" ca="1" si="7"/>
        <v>-</v>
      </c>
      <c r="BY27" s="36" t="str">
        <f t="shared" ca="1" si="7"/>
        <v>-</v>
      </c>
      <c r="BZ27" s="36" t="str">
        <f t="shared" ca="1" si="7"/>
        <v>-</v>
      </c>
      <c r="CA27" s="36" t="str">
        <f t="shared" ca="1" si="7"/>
        <v>-</v>
      </c>
      <c r="CB27" s="31" t="str">
        <f t="shared" ca="1" si="7"/>
        <v>-</v>
      </c>
      <c r="CC27" s="21"/>
      <c r="CD27" s="21"/>
      <c r="CE27" s="21"/>
      <c r="CF27" s="38"/>
      <c r="CG27" s="38"/>
      <c r="CH27" s="35" t="str">
        <f ca="1">CH26</f>
        <v>-</v>
      </c>
      <c r="CI27" s="36" t="str">
        <f t="shared" ref="CI27:CW27" ca="1" si="8">CH27</f>
        <v>-</v>
      </c>
      <c r="CJ27" s="36" t="str">
        <f t="shared" ca="1" si="8"/>
        <v>-</v>
      </c>
      <c r="CK27" s="36" t="str">
        <f t="shared" ca="1" si="8"/>
        <v>-</v>
      </c>
      <c r="CL27" s="36" t="str">
        <f t="shared" ca="1" si="8"/>
        <v>-</v>
      </c>
      <c r="CM27" s="36" t="str">
        <f t="shared" ca="1" si="8"/>
        <v>-</v>
      </c>
      <c r="CN27" s="36" t="str">
        <f t="shared" ca="1" si="8"/>
        <v>-</v>
      </c>
      <c r="CO27" s="36" t="str">
        <f t="shared" ca="1" si="8"/>
        <v>-</v>
      </c>
      <c r="CP27" s="36" t="str">
        <f t="shared" ca="1" si="8"/>
        <v>-</v>
      </c>
      <c r="CQ27" s="36" t="str">
        <f t="shared" ca="1" si="8"/>
        <v>-</v>
      </c>
      <c r="CR27" s="36" t="str">
        <f t="shared" ca="1" si="8"/>
        <v>-</v>
      </c>
      <c r="CS27" s="36" t="str">
        <f t="shared" ca="1" si="8"/>
        <v>-</v>
      </c>
      <c r="CT27" s="36" t="str">
        <f t="shared" ca="1" si="8"/>
        <v>-</v>
      </c>
      <c r="CU27" s="36" t="str">
        <f t="shared" ca="1" si="8"/>
        <v>-</v>
      </c>
      <c r="CV27" s="36" t="str">
        <f t="shared" ca="1" si="8"/>
        <v>-</v>
      </c>
      <c r="CW27" s="31" t="str">
        <f t="shared" ca="1" si="8"/>
        <v>-</v>
      </c>
      <c r="CX27" s="21"/>
      <c r="CY27" s="21"/>
      <c r="CZ27" s="21"/>
      <c r="DA27" s="38"/>
      <c r="DB27" s="38"/>
      <c r="DC27" s="35" t="str">
        <f ca="1">DC26</f>
        <v>-</v>
      </c>
      <c r="DD27" s="36" t="str">
        <f t="shared" ref="DD27:DR27" ca="1" si="9">DC27</f>
        <v>-</v>
      </c>
      <c r="DE27" s="36" t="str">
        <f t="shared" ca="1" si="9"/>
        <v>-</v>
      </c>
      <c r="DF27" s="36" t="str">
        <f t="shared" ca="1" si="9"/>
        <v>-</v>
      </c>
      <c r="DG27" s="36" t="str">
        <f t="shared" ca="1" si="9"/>
        <v>-</v>
      </c>
      <c r="DH27" s="36" t="str">
        <f t="shared" ca="1" si="9"/>
        <v>-</v>
      </c>
      <c r="DI27" s="36" t="str">
        <f t="shared" ca="1" si="9"/>
        <v>-</v>
      </c>
      <c r="DJ27" s="36" t="str">
        <f t="shared" ca="1" si="9"/>
        <v>-</v>
      </c>
      <c r="DK27" s="36" t="str">
        <f t="shared" ca="1" si="9"/>
        <v>-</v>
      </c>
      <c r="DL27" s="36" t="str">
        <f t="shared" ca="1" si="9"/>
        <v>-</v>
      </c>
      <c r="DM27" s="36" t="str">
        <f t="shared" ca="1" si="9"/>
        <v>-</v>
      </c>
      <c r="DN27" s="36" t="str">
        <f t="shared" ca="1" si="9"/>
        <v>-</v>
      </c>
      <c r="DO27" s="36" t="str">
        <f t="shared" ca="1" si="9"/>
        <v>-</v>
      </c>
      <c r="DP27" s="36" t="str">
        <f t="shared" ca="1" si="9"/>
        <v>-</v>
      </c>
      <c r="DQ27" s="36" t="str">
        <f t="shared" ca="1" si="9"/>
        <v>-</v>
      </c>
      <c r="DR27" s="31" t="str">
        <f t="shared" ca="1" si="9"/>
        <v>-</v>
      </c>
      <c r="DS27" s="21"/>
      <c r="DT27" s="21"/>
      <c r="DU27" s="21"/>
    </row>
    <row r="28" spans="5:125" ht="11.25" customHeight="1">
      <c r="E28" s="23"/>
      <c r="W28" s="37"/>
      <c r="X28" s="37"/>
      <c r="Y28" s="37"/>
      <c r="Z28" s="37"/>
      <c r="AA28" s="37"/>
      <c r="AB28" s="37"/>
      <c r="AC28" s="37"/>
      <c r="AD28" s="37"/>
      <c r="AE28" s="39"/>
      <c r="AF28" s="37"/>
      <c r="AG28" s="37"/>
      <c r="AH28" s="37"/>
      <c r="AI28" s="37"/>
      <c r="AJ28" s="37"/>
      <c r="AK28" s="37"/>
      <c r="AL28" s="37"/>
      <c r="AM28" s="37"/>
      <c r="AN28" s="37"/>
      <c r="AO28" s="37"/>
      <c r="AP28" s="37"/>
      <c r="AQ28" s="37"/>
      <c r="AR28" s="37"/>
      <c r="AS28" s="37"/>
      <c r="AT28" s="37"/>
      <c r="AU28" s="37"/>
      <c r="AV28" s="37"/>
      <c r="AW28" s="37"/>
      <c r="AX28" s="37"/>
      <c r="AY28" s="37"/>
      <c r="AZ28" s="39"/>
      <c r="BA28" s="37"/>
      <c r="BB28" s="37"/>
      <c r="BC28" s="37"/>
      <c r="BD28" s="37"/>
      <c r="BE28" s="37"/>
      <c r="BF28" s="37"/>
      <c r="BG28" s="37"/>
      <c r="BH28" s="37"/>
      <c r="BI28" s="38"/>
      <c r="BJ28" s="38"/>
      <c r="BK28" s="38"/>
      <c r="BL28" s="38"/>
      <c r="BM28" s="37"/>
      <c r="BN28" s="37"/>
      <c r="BO28" s="37"/>
      <c r="BP28" s="37"/>
      <c r="BQ28" s="37"/>
      <c r="BR28" s="37"/>
      <c r="BS28" s="37"/>
      <c r="BT28" s="37"/>
      <c r="BU28" s="39"/>
      <c r="BV28" s="37"/>
      <c r="BW28" s="37"/>
      <c r="BX28" s="37"/>
      <c r="BY28" s="37"/>
      <c r="BZ28" s="37"/>
      <c r="CA28" s="37"/>
      <c r="CB28" s="37"/>
      <c r="CC28" s="21"/>
      <c r="CD28" s="21"/>
      <c r="CE28" s="21"/>
      <c r="CF28" s="38"/>
      <c r="CG28" s="38"/>
      <c r="CH28" s="37"/>
      <c r="CI28" s="37"/>
      <c r="CJ28" s="37"/>
      <c r="CK28" s="37"/>
      <c r="CL28" s="37"/>
      <c r="CM28" s="37"/>
      <c r="CN28" s="37"/>
      <c r="CO28" s="37"/>
      <c r="CP28" s="39"/>
      <c r="CQ28" s="37"/>
      <c r="CR28" s="37"/>
      <c r="CS28" s="37"/>
      <c r="CT28" s="37"/>
      <c r="CU28" s="37"/>
      <c r="CV28" s="37"/>
      <c r="CW28" s="37"/>
      <c r="CX28" s="21"/>
      <c r="CY28" s="21"/>
      <c r="CZ28" s="21"/>
      <c r="DA28" s="38"/>
      <c r="DB28" s="38"/>
      <c r="DC28" s="37"/>
      <c r="DD28" s="37"/>
      <c r="DE28" s="37"/>
      <c r="DF28" s="37"/>
      <c r="DG28" s="37"/>
      <c r="DH28" s="37"/>
      <c r="DI28" s="37"/>
      <c r="DJ28" s="37"/>
      <c r="DK28" s="39"/>
      <c r="DL28" s="37"/>
      <c r="DM28" s="37"/>
      <c r="DN28" s="37"/>
      <c r="DO28" s="37"/>
      <c r="DP28" s="37"/>
      <c r="DQ28" s="37"/>
      <c r="DR28" s="37"/>
      <c r="DS28" s="21"/>
      <c r="DT28" s="21"/>
      <c r="DU28" s="21"/>
    </row>
    <row r="29" spans="5:125" ht="11.25" customHeight="1" thickBot="1">
      <c r="E29" s="23"/>
      <c r="W29" s="37"/>
      <c r="X29" s="37"/>
      <c r="Y29" s="37"/>
      <c r="Z29" s="37"/>
      <c r="AA29" s="37"/>
      <c r="AB29" s="37"/>
      <c r="AC29" s="37"/>
      <c r="AD29" s="37"/>
      <c r="AE29" s="39"/>
      <c r="AF29" s="37"/>
      <c r="AG29" s="37"/>
      <c r="AH29" s="37"/>
      <c r="AI29" s="37"/>
      <c r="AJ29" s="37"/>
      <c r="AK29" s="37"/>
      <c r="AL29" s="37"/>
      <c r="AM29" s="37"/>
      <c r="AN29" s="37"/>
      <c r="AO29" s="37"/>
      <c r="AP29" s="37"/>
      <c r="AQ29" s="37"/>
      <c r="AR29" s="37"/>
      <c r="AS29" s="37"/>
      <c r="AT29" s="37"/>
      <c r="AU29" s="37"/>
      <c r="AV29" s="37"/>
      <c r="AW29" s="37"/>
      <c r="AX29" s="37"/>
      <c r="AY29" s="37"/>
      <c r="AZ29" s="39"/>
      <c r="BA29" s="37"/>
      <c r="BB29" s="37"/>
      <c r="BC29" s="37"/>
      <c r="BD29" s="37"/>
      <c r="BE29" s="37"/>
      <c r="BF29" s="37"/>
      <c r="BG29" s="37"/>
      <c r="BH29" s="37"/>
      <c r="BI29" s="38"/>
      <c r="BJ29" s="38"/>
      <c r="BK29" s="38"/>
    </row>
    <row r="30" spans="5:125" ht="11.25" customHeight="1">
      <c r="E30" s="23"/>
      <c r="W30" s="32" t="str">
        <f ca="1">Scores!H10</f>
        <v>-</v>
      </c>
      <c r="X30" s="33" t="str">
        <f t="shared" ref="X30:AL30" ca="1" si="10">W30</f>
        <v>-</v>
      </c>
      <c r="Y30" s="33" t="str">
        <f t="shared" ca="1" si="10"/>
        <v>-</v>
      </c>
      <c r="Z30" s="33" t="str">
        <f t="shared" ca="1" si="10"/>
        <v>-</v>
      </c>
      <c r="AA30" s="33" t="str">
        <f t="shared" ca="1" si="10"/>
        <v>-</v>
      </c>
      <c r="AB30" s="33" t="str">
        <f t="shared" ca="1" si="10"/>
        <v>-</v>
      </c>
      <c r="AC30" s="33" t="str">
        <f t="shared" ca="1" si="10"/>
        <v>-</v>
      </c>
      <c r="AD30" s="33" t="str">
        <f t="shared" ca="1" si="10"/>
        <v>-</v>
      </c>
      <c r="AE30" s="33" t="str">
        <f t="shared" ca="1" si="10"/>
        <v>-</v>
      </c>
      <c r="AF30" s="33" t="str">
        <f t="shared" ca="1" si="10"/>
        <v>-</v>
      </c>
      <c r="AG30" s="33" t="str">
        <f t="shared" ca="1" si="10"/>
        <v>-</v>
      </c>
      <c r="AH30" s="33" t="str">
        <f t="shared" ca="1" si="10"/>
        <v>-</v>
      </c>
      <c r="AI30" s="33" t="str">
        <f t="shared" ca="1" si="10"/>
        <v>-</v>
      </c>
      <c r="AJ30" s="33" t="str">
        <f t="shared" ca="1" si="10"/>
        <v>-</v>
      </c>
      <c r="AK30" s="33" t="str">
        <f t="shared" ca="1" si="10"/>
        <v>-</v>
      </c>
      <c r="AL30" s="29" t="str">
        <f t="shared" ca="1" si="10"/>
        <v>-</v>
      </c>
      <c r="AM30" s="37"/>
      <c r="AN30" s="37"/>
      <c r="AO30" s="37"/>
      <c r="AP30" s="37"/>
      <c r="AQ30" s="37"/>
      <c r="AR30" s="32" t="str">
        <f ca="1">Scores!H13</f>
        <v>-</v>
      </c>
      <c r="AS30" s="33" t="str">
        <f t="shared" ref="AS30:BG30" ca="1" si="11">AR30</f>
        <v>-</v>
      </c>
      <c r="AT30" s="33" t="str">
        <f t="shared" ca="1" si="11"/>
        <v>-</v>
      </c>
      <c r="AU30" s="33" t="str">
        <f t="shared" ca="1" si="11"/>
        <v>-</v>
      </c>
      <c r="AV30" s="33" t="str">
        <f t="shared" ca="1" si="11"/>
        <v>-</v>
      </c>
      <c r="AW30" s="33" t="str">
        <f t="shared" ca="1" si="11"/>
        <v>-</v>
      </c>
      <c r="AX30" s="33" t="str">
        <f t="shared" ca="1" si="11"/>
        <v>-</v>
      </c>
      <c r="AY30" s="33" t="str">
        <f t="shared" ca="1" si="11"/>
        <v>-</v>
      </c>
      <c r="AZ30" s="33" t="str">
        <f t="shared" ca="1" si="11"/>
        <v>-</v>
      </c>
      <c r="BA30" s="33" t="str">
        <f t="shared" ca="1" si="11"/>
        <v>-</v>
      </c>
      <c r="BB30" s="33" t="str">
        <f t="shared" ca="1" si="11"/>
        <v>-</v>
      </c>
      <c r="BC30" s="33" t="str">
        <f t="shared" ca="1" si="11"/>
        <v>-</v>
      </c>
      <c r="BD30" s="33" t="str">
        <f t="shared" ca="1" si="11"/>
        <v>-</v>
      </c>
      <c r="BE30" s="33" t="str">
        <f t="shared" ca="1" si="11"/>
        <v>-</v>
      </c>
      <c r="BF30" s="33" t="str">
        <f t="shared" ca="1" si="11"/>
        <v>-</v>
      </c>
      <c r="BG30" s="29" t="str">
        <f t="shared" ca="1" si="11"/>
        <v>-</v>
      </c>
      <c r="BH30" s="37"/>
      <c r="BI30" s="38"/>
      <c r="BJ30" s="38"/>
      <c r="BK30" s="38"/>
      <c r="BM30" s="32" t="str">
        <f ca="1">Scores!H18</f>
        <v>-</v>
      </c>
      <c r="BN30" s="33" t="str">
        <f t="shared" ref="BN30" ca="1" si="12">BM30</f>
        <v>-</v>
      </c>
      <c r="BO30" s="33" t="str">
        <f t="shared" ref="BO30" ca="1" si="13">BN30</f>
        <v>-</v>
      </c>
      <c r="BP30" s="33" t="str">
        <f t="shared" ref="BP30" ca="1" si="14">BO30</f>
        <v>-</v>
      </c>
      <c r="BQ30" s="33" t="str">
        <f t="shared" ref="BQ30" ca="1" si="15">BP30</f>
        <v>-</v>
      </c>
      <c r="BR30" s="33" t="str">
        <f t="shared" ref="BR30" ca="1" si="16">BQ30</f>
        <v>-</v>
      </c>
      <c r="BS30" s="33" t="str">
        <f t="shared" ref="BS30" ca="1" si="17">BR30</f>
        <v>-</v>
      </c>
      <c r="BT30" s="33" t="str">
        <f t="shared" ref="BT30" ca="1" si="18">BS30</f>
        <v>-</v>
      </c>
      <c r="BU30" s="33" t="str">
        <f t="shared" ref="BU30" ca="1" si="19">BT30</f>
        <v>-</v>
      </c>
      <c r="BV30" s="33" t="str">
        <f t="shared" ref="BV30" ca="1" si="20">BU30</f>
        <v>-</v>
      </c>
      <c r="BW30" s="33" t="str">
        <f t="shared" ref="BW30" ca="1" si="21">BV30</f>
        <v>-</v>
      </c>
      <c r="BX30" s="33" t="str">
        <f t="shared" ref="BX30" ca="1" si="22">BW30</f>
        <v>-</v>
      </c>
      <c r="BY30" s="33" t="str">
        <f t="shared" ref="BY30" ca="1" si="23">BX30</f>
        <v>-</v>
      </c>
      <c r="BZ30" s="33" t="str">
        <f t="shared" ref="BZ30" ca="1" si="24">BY30</f>
        <v>-</v>
      </c>
      <c r="CA30" s="33" t="str">
        <f t="shared" ref="CA30" ca="1" si="25">BZ30</f>
        <v>-</v>
      </c>
      <c r="CB30" s="29" t="str">
        <f t="shared" ref="CB30" ca="1" si="26">CA30</f>
        <v>-</v>
      </c>
      <c r="CH30" s="32" t="str">
        <f ca="1">Scores!H23</f>
        <v>-</v>
      </c>
      <c r="CI30" s="33" t="str">
        <f t="shared" ref="CI30:CW30" ca="1" si="27">CH30</f>
        <v>-</v>
      </c>
      <c r="CJ30" s="33" t="str">
        <f t="shared" ca="1" si="27"/>
        <v>-</v>
      </c>
      <c r="CK30" s="33" t="str">
        <f t="shared" ca="1" si="27"/>
        <v>-</v>
      </c>
      <c r="CL30" s="33" t="str">
        <f t="shared" ca="1" si="27"/>
        <v>-</v>
      </c>
      <c r="CM30" s="33" t="str">
        <f t="shared" ca="1" si="27"/>
        <v>-</v>
      </c>
      <c r="CN30" s="33" t="str">
        <f t="shared" ca="1" si="27"/>
        <v>-</v>
      </c>
      <c r="CO30" s="33" t="str">
        <f t="shared" ca="1" si="27"/>
        <v>-</v>
      </c>
      <c r="CP30" s="33" t="str">
        <f t="shared" ca="1" si="27"/>
        <v>-</v>
      </c>
      <c r="CQ30" s="33" t="str">
        <f t="shared" ca="1" si="27"/>
        <v>-</v>
      </c>
      <c r="CR30" s="33" t="str">
        <f t="shared" ca="1" si="27"/>
        <v>-</v>
      </c>
      <c r="CS30" s="33" t="str">
        <f t="shared" ca="1" si="27"/>
        <v>-</v>
      </c>
      <c r="CT30" s="33" t="str">
        <f t="shared" ca="1" si="27"/>
        <v>-</v>
      </c>
      <c r="CU30" s="33" t="str">
        <f t="shared" ca="1" si="27"/>
        <v>-</v>
      </c>
      <c r="CV30" s="33" t="str">
        <f t="shared" ca="1" si="27"/>
        <v>-</v>
      </c>
      <c r="CW30" s="29" t="str">
        <f t="shared" ca="1" si="27"/>
        <v>-</v>
      </c>
    </row>
    <row r="31" spans="5:125" ht="11.25" customHeight="1">
      <c r="E31" s="23"/>
      <c r="W31" s="34" t="str">
        <f ca="1">W30</f>
        <v>-</v>
      </c>
      <c r="X31" s="360" t="str">
        <f>Scores!C10</f>
        <v>Analyse des attentes et des besoins</v>
      </c>
      <c r="Y31" s="360"/>
      <c r="Z31" s="360"/>
      <c r="AA31" s="360"/>
      <c r="AB31" s="360"/>
      <c r="AC31" s="360"/>
      <c r="AD31" s="360"/>
      <c r="AE31" s="360"/>
      <c r="AF31" s="360"/>
      <c r="AG31" s="360"/>
      <c r="AH31" s="360"/>
      <c r="AI31" s="360"/>
      <c r="AJ31" s="360"/>
      <c r="AK31" s="360"/>
      <c r="AL31" s="30" t="str">
        <f ca="1">AL30</f>
        <v>-</v>
      </c>
      <c r="AM31" s="37"/>
      <c r="AN31" s="37"/>
      <c r="AO31" s="37"/>
      <c r="AP31" s="37"/>
      <c r="AQ31" s="37"/>
      <c r="AR31" s="34" t="str">
        <f ca="1">AR30</f>
        <v>-</v>
      </c>
      <c r="AS31" s="360" t="str">
        <f>Scores!C13</f>
        <v>Définition des objectifs stratégiques</v>
      </c>
      <c r="AT31" s="360"/>
      <c r="AU31" s="360"/>
      <c r="AV31" s="360"/>
      <c r="AW31" s="360"/>
      <c r="AX31" s="360"/>
      <c r="AY31" s="360"/>
      <c r="AZ31" s="360"/>
      <c r="BA31" s="360"/>
      <c r="BB31" s="360"/>
      <c r="BC31" s="360"/>
      <c r="BD31" s="360"/>
      <c r="BE31" s="360"/>
      <c r="BF31" s="360"/>
      <c r="BG31" s="30" t="str">
        <f ca="1">BG30</f>
        <v>-</v>
      </c>
      <c r="BH31" s="37"/>
      <c r="BI31" s="38"/>
      <c r="BJ31" s="38"/>
      <c r="BK31" s="38"/>
      <c r="BM31" s="34" t="str">
        <f ca="1">BM30</f>
        <v>-</v>
      </c>
      <c r="BN31" s="360" t="str">
        <f>Scores!C18</f>
        <v xml:space="preserve">Analyse des impacts humains </v>
      </c>
      <c r="BO31" s="360"/>
      <c r="BP31" s="360"/>
      <c r="BQ31" s="360"/>
      <c r="BR31" s="360"/>
      <c r="BS31" s="360"/>
      <c r="BT31" s="360"/>
      <c r="BU31" s="360"/>
      <c r="BV31" s="360"/>
      <c r="BW31" s="360"/>
      <c r="BX31" s="360"/>
      <c r="BY31" s="360"/>
      <c r="BZ31" s="360"/>
      <c r="CA31" s="360"/>
      <c r="CB31" s="30" t="str">
        <f ca="1">CB30</f>
        <v>-</v>
      </c>
      <c r="CH31" s="34" t="str">
        <f ca="1">CH30</f>
        <v>-</v>
      </c>
      <c r="CI31" s="360" t="str">
        <f>Scores!C23</f>
        <v>Critères fonctionnels</v>
      </c>
      <c r="CJ31" s="360"/>
      <c r="CK31" s="360"/>
      <c r="CL31" s="360"/>
      <c r="CM31" s="360"/>
      <c r="CN31" s="360"/>
      <c r="CO31" s="360"/>
      <c r="CP31" s="360"/>
      <c r="CQ31" s="360"/>
      <c r="CR31" s="360"/>
      <c r="CS31" s="360"/>
      <c r="CT31" s="360"/>
      <c r="CU31" s="360"/>
      <c r="CV31" s="360"/>
      <c r="CW31" s="30" t="str">
        <f ca="1">CW30</f>
        <v>-</v>
      </c>
    </row>
    <row r="32" spans="5:125" ht="11.25" customHeight="1">
      <c r="E32" s="26"/>
      <c r="F32" s="25"/>
      <c r="G32" s="25"/>
      <c r="H32" s="25"/>
      <c r="I32" s="25"/>
      <c r="J32" s="25"/>
      <c r="K32" s="25"/>
      <c r="L32" s="25"/>
      <c r="M32" s="25"/>
      <c r="N32" s="25"/>
      <c r="O32" s="25"/>
      <c r="P32" s="25"/>
      <c r="Q32" s="25"/>
      <c r="R32" s="25"/>
      <c r="S32" s="25"/>
      <c r="W32" s="34" t="str">
        <f ca="1">W31</f>
        <v>-</v>
      </c>
      <c r="X32" s="360"/>
      <c r="Y32" s="360"/>
      <c r="Z32" s="360"/>
      <c r="AA32" s="360"/>
      <c r="AB32" s="360"/>
      <c r="AC32" s="360"/>
      <c r="AD32" s="360"/>
      <c r="AE32" s="360"/>
      <c r="AF32" s="360"/>
      <c r="AG32" s="360"/>
      <c r="AH32" s="360"/>
      <c r="AI32" s="360"/>
      <c r="AJ32" s="360"/>
      <c r="AK32" s="360"/>
      <c r="AL32" s="30" t="str">
        <f ca="1">AL31</f>
        <v>-</v>
      </c>
      <c r="AM32" s="37"/>
      <c r="AN32" s="37"/>
      <c r="AO32" s="37"/>
      <c r="AP32" s="37"/>
      <c r="AQ32" s="37"/>
      <c r="AR32" s="34" t="str">
        <f ca="1">AR31</f>
        <v>-</v>
      </c>
      <c r="AS32" s="360"/>
      <c r="AT32" s="360"/>
      <c r="AU32" s="360"/>
      <c r="AV32" s="360"/>
      <c r="AW32" s="360"/>
      <c r="AX32" s="360"/>
      <c r="AY32" s="360"/>
      <c r="AZ32" s="360"/>
      <c r="BA32" s="360"/>
      <c r="BB32" s="360"/>
      <c r="BC32" s="360"/>
      <c r="BD32" s="360"/>
      <c r="BE32" s="360"/>
      <c r="BF32" s="360"/>
      <c r="BG32" s="30" t="str">
        <f ca="1">BG31</f>
        <v>-</v>
      </c>
      <c r="BH32" s="37"/>
      <c r="BI32" s="38"/>
      <c r="BJ32" s="38"/>
      <c r="BK32" s="38"/>
      <c r="BM32" s="34" t="str">
        <f ca="1">BM31</f>
        <v>-</v>
      </c>
      <c r="BN32" s="360"/>
      <c r="BO32" s="360"/>
      <c r="BP32" s="360"/>
      <c r="BQ32" s="360"/>
      <c r="BR32" s="360"/>
      <c r="BS32" s="360"/>
      <c r="BT32" s="360"/>
      <c r="BU32" s="360"/>
      <c r="BV32" s="360"/>
      <c r="BW32" s="360"/>
      <c r="BX32" s="360"/>
      <c r="BY32" s="360"/>
      <c r="BZ32" s="360"/>
      <c r="CA32" s="360"/>
      <c r="CB32" s="30" t="str">
        <f ca="1">CB31</f>
        <v>-</v>
      </c>
      <c r="CH32" s="34" t="str">
        <f ca="1">CH31</f>
        <v>-</v>
      </c>
      <c r="CI32" s="360"/>
      <c r="CJ32" s="360"/>
      <c r="CK32" s="360"/>
      <c r="CL32" s="360"/>
      <c r="CM32" s="360"/>
      <c r="CN32" s="360"/>
      <c r="CO32" s="360"/>
      <c r="CP32" s="360"/>
      <c r="CQ32" s="360"/>
      <c r="CR32" s="360"/>
      <c r="CS32" s="360"/>
      <c r="CT32" s="360"/>
      <c r="CU32" s="360"/>
      <c r="CV32" s="360"/>
      <c r="CW32" s="30" t="str">
        <f ca="1">CW31</f>
        <v>-</v>
      </c>
    </row>
    <row r="33" spans="5:130" ht="11.25" customHeight="1">
      <c r="E33" s="23"/>
      <c r="W33" s="34" t="str">
        <f ca="1">W32</f>
        <v>-</v>
      </c>
      <c r="X33" s="360"/>
      <c r="Y33" s="360"/>
      <c r="Z33" s="360"/>
      <c r="AA33" s="360"/>
      <c r="AB33" s="360"/>
      <c r="AC33" s="360"/>
      <c r="AD33" s="360"/>
      <c r="AE33" s="360"/>
      <c r="AF33" s="360"/>
      <c r="AG33" s="360"/>
      <c r="AH33" s="360"/>
      <c r="AI33" s="360"/>
      <c r="AJ33" s="360"/>
      <c r="AK33" s="360"/>
      <c r="AL33" s="30" t="str">
        <f ca="1">AL32</f>
        <v>-</v>
      </c>
      <c r="AM33" s="37"/>
      <c r="AN33" s="37"/>
      <c r="AO33" s="37"/>
      <c r="AP33" s="37"/>
      <c r="AQ33" s="37"/>
      <c r="AR33" s="34" t="str">
        <f ca="1">AR32</f>
        <v>-</v>
      </c>
      <c r="AS33" s="360"/>
      <c r="AT33" s="360"/>
      <c r="AU33" s="360"/>
      <c r="AV33" s="360"/>
      <c r="AW33" s="360"/>
      <c r="AX33" s="360"/>
      <c r="AY33" s="360"/>
      <c r="AZ33" s="360"/>
      <c r="BA33" s="360"/>
      <c r="BB33" s="360"/>
      <c r="BC33" s="360"/>
      <c r="BD33" s="360"/>
      <c r="BE33" s="360"/>
      <c r="BF33" s="360"/>
      <c r="BG33" s="30" t="str">
        <f ca="1">BG32</f>
        <v>-</v>
      </c>
      <c r="BH33" s="37"/>
      <c r="BI33" s="38"/>
      <c r="BJ33" s="38"/>
      <c r="BK33" s="38"/>
      <c r="BM33" s="34" t="str">
        <f ca="1">BM32</f>
        <v>-</v>
      </c>
      <c r="BN33" s="360"/>
      <c r="BO33" s="360"/>
      <c r="BP33" s="360"/>
      <c r="BQ33" s="360"/>
      <c r="BR33" s="360"/>
      <c r="BS33" s="360"/>
      <c r="BT33" s="360"/>
      <c r="BU33" s="360"/>
      <c r="BV33" s="360"/>
      <c r="BW33" s="360"/>
      <c r="BX33" s="360"/>
      <c r="BY33" s="360"/>
      <c r="BZ33" s="360"/>
      <c r="CA33" s="360"/>
      <c r="CB33" s="30" t="str">
        <f ca="1">CB32</f>
        <v>-</v>
      </c>
      <c r="CH33" s="34" t="str">
        <f ca="1">CH32</f>
        <v>-</v>
      </c>
      <c r="CI33" s="360"/>
      <c r="CJ33" s="360"/>
      <c r="CK33" s="360"/>
      <c r="CL33" s="360"/>
      <c r="CM33" s="360"/>
      <c r="CN33" s="360"/>
      <c r="CO33" s="360"/>
      <c r="CP33" s="360"/>
      <c r="CQ33" s="360"/>
      <c r="CR33" s="360"/>
      <c r="CS33" s="360"/>
      <c r="CT33" s="360"/>
      <c r="CU33" s="360"/>
      <c r="CV33" s="360"/>
      <c r="CW33" s="30" t="str">
        <f ca="1">CW32</f>
        <v>-</v>
      </c>
    </row>
    <row r="34" spans="5:130" ht="11.25" customHeight="1">
      <c r="E34" s="23"/>
      <c r="W34" s="34" t="str">
        <f ca="1">W33</f>
        <v>-</v>
      </c>
      <c r="X34" s="360"/>
      <c r="Y34" s="360"/>
      <c r="Z34" s="360"/>
      <c r="AA34" s="360"/>
      <c r="AB34" s="360"/>
      <c r="AC34" s="360"/>
      <c r="AD34" s="360"/>
      <c r="AE34" s="360"/>
      <c r="AF34" s="360"/>
      <c r="AG34" s="360"/>
      <c r="AH34" s="360"/>
      <c r="AI34" s="360"/>
      <c r="AJ34" s="360"/>
      <c r="AK34" s="360"/>
      <c r="AL34" s="30" t="str">
        <f ca="1">AL33</f>
        <v>-</v>
      </c>
      <c r="AM34" s="37"/>
      <c r="AN34" s="37"/>
      <c r="AO34" s="37"/>
      <c r="AP34" s="37"/>
      <c r="AQ34" s="37"/>
      <c r="AR34" s="34" t="str">
        <f ca="1">AR33</f>
        <v>-</v>
      </c>
      <c r="AS34" s="360"/>
      <c r="AT34" s="360"/>
      <c r="AU34" s="360"/>
      <c r="AV34" s="360"/>
      <c r="AW34" s="360"/>
      <c r="AX34" s="360"/>
      <c r="AY34" s="360"/>
      <c r="AZ34" s="360"/>
      <c r="BA34" s="360"/>
      <c r="BB34" s="360"/>
      <c r="BC34" s="360"/>
      <c r="BD34" s="360"/>
      <c r="BE34" s="360"/>
      <c r="BF34" s="360"/>
      <c r="BG34" s="30" t="str">
        <f ca="1">BG33</f>
        <v>-</v>
      </c>
      <c r="BH34" s="37"/>
      <c r="BI34" s="38"/>
      <c r="BJ34" s="38"/>
      <c r="BK34" s="38"/>
      <c r="BM34" s="34" t="str">
        <f ca="1">BM33</f>
        <v>-</v>
      </c>
      <c r="BN34" s="360"/>
      <c r="BO34" s="360"/>
      <c r="BP34" s="360"/>
      <c r="BQ34" s="360"/>
      <c r="BR34" s="360"/>
      <c r="BS34" s="360"/>
      <c r="BT34" s="360"/>
      <c r="BU34" s="360"/>
      <c r="BV34" s="360"/>
      <c r="BW34" s="360"/>
      <c r="BX34" s="360"/>
      <c r="BY34" s="360"/>
      <c r="BZ34" s="360"/>
      <c r="CA34" s="360"/>
      <c r="CB34" s="30" t="str">
        <f ca="1">CB33</f>
        <v>-</v>
      </c>
      <c r="CH34" s="34" t="str">
        <f ca="1">CH33</f>
        <v>-</v>
      </c>
      <c r="CI34" s="360"/>
      <c r="CJ34" s="360"/>
      <c r="CK34" s="360"/>
      <c r="CL34" s="360"/>
      <c r="CM34" s="360"/>
      <c r="CN34" s="360"/>
      <c r="CO34" s="360"/>
      <c r="CP34" s="360"/>
      <c r="CQ34" s="360"/>
      <c r="CR34" s="360"/>
      <c r="CS34" s="360"/>
      <c r="CT34" s="360"/>
      <c r="CU34" s="360"/>
      <c r="CV34" s="360"/>
      <c r="CW34" s="30" t="str">
        <f ca="1">CW33</f>
        <v>-</v>
      </c>
    </row>
    <row r="35" spans="5:130" ht="11.25" customHeight="1" thickBot="1">
      <c r="E35" s="23"/>
      <c r="W35" s="35" t="str">
        <f ca="1">W34</f>
        <v>-</v>
      </c>
      <c r="X35" s="36" t="str">
        <f t="shared" ref="X35:AL35" ca="1" si="28">W35</f>
        <v>-</v>
      </c>
      <c r="Y35" s="36" t="str">
        <f t="shared" ca="1" si="28"/>
        <v>-</v>
      </c>
      <c r="Z35" s="36" t="str">
        <f t="shared" ca="1" si="28"/>
        <v>-</v>
      </c>
      <c r="AA35" s="36" t="str">
        <f t="shared" ca="1" si="28"/>
        <v>-</v>
      </c>
      <c r="AB35" s="36" t="str">
        <f t="shared" ca="1" si="28"/>
        <v>-</v>
      </c>
      <c r="AC35" s="36" t="str">
        <f t="shared" ca="1" si="28"/>
        <v>-</v>
      </c>
      <c r="AD35" s="36" t="str">
        <f t="shared" ca="1" si="28"/>
        <v>-</v>
      </c>
      <c r="AE35" s="36" t="str">
        <f t="shared" ca="1" si="28"/>
        <v>-</v>
      </c>
      <c r="AF35" s="36" t="str">
        <f t="shared" ca="1" si="28"/>
        <v>-</v>
      </c>
      <c r="AG35" s="36" t="str">
        <f t="shared" ca="1" si="28"/>
        <v>-</v>
      </c>
      <c r="AH35" s="36" t="str">
        <f t="shared" ca="1" si="28"/>
        <v>-</v>
      </c>
      <c r="AI35" s="36" t="str">
        <f t="shared" ca="1" si="28"/>
        <v>-</v>
      </c>
      <c r="AJ35" s="36" t="str">
        <f t="shared" ca="1" si="28"/>
        <v>-</v>
      </c>
      <c r="AK35" s="36" t="str">
        <f t="shared" ca="1" si="28"/>
        <v>-</v>
      </c>
      <c r="AL35" s="31" t="str">
        <f t="shared" ca="1" si="28"/>
        <v>-</v>
      </c>
      <c r="AM35" s="37"/>
      <c r="AN35" s="37"/>
      <c r="AO35" s="37"/>
      <c r="AP35" s="37"/>
      <c r="AQ35" s="37"/>
      <c r="AR35" s="35" t="str">
        <f ca="1">AR34</f>
        <v>-</v>
      </c>
      <c r="AS35" s="36" t="str">
        <f t="shared" ref="AS35:BG35" ca="1" si="29">AR35</f>
        <v>-</v>
      </c>
      <c r="AT35" s="36" t="str">
        <f t="shared" ca="1" si="29"/>
        <v>-</v>
      </c>
      <c r="AU35" s="36" t="str">
        <f t="shared" ca="1" si="29"/>
        <v>-</v>
      </c>
      <c r="AV35" s="36" t="str">
        <f t="shared" ca="1" si="29"/>
        <v>-</v>
      </c>
      <c r="AW35" s="36" t="str">
        <f t="shared" ca="1" si="29"/>
        <v>-</v>
      </c>
      <c r="AX35" s="36" t="str">
        <f t="shared" ca="1" si="29"/>
        <v>-</v>
      </c>
      <c r="AY35" s="36" t="str">
        <f t="shared" ca="1" si="29"/>
        <v>-</v>
      </c>
      <c r="AZ35" s="36" t="str">
        <f t="shared" ca="1" si="29"/>
        <v>-</v>
      </c>
      <c r="BA35" s="36" t="str">
        <f t="shared" ca="1" si="29"/>
        <v>-</v>
      </c>
      <c r="BB35" s="36" t="str">
        <f t="shared" ca="1" si="29"/>
        <v>-</v>
      </c>
      <c r="BC35" s="36" t="str">
        <f t="shared" ca="1" si="29"/>
        <v>-</v>
      </c>
      <c r="BD35" s="36" t="str">
        <f t="shared" ca="1" si="29"/>
        <v>-</v>
      </c>
      <c r="BE35" s="36" t="str">
        <f t="shared" ca="1" si="29"/>
        <v>-</v>
      </c>
      <c r="BF35" s="36" t="str">
        <f t="shared" ca="1" si="29"/>
        <v>-</v>
      </c>
      <c r="BG35" s="31" t="str">
        <f t="shared" ca="1" si="29"/>
        <v>-</v>
      </c>
      <c r="BH35" s="37"/>
      <c r="BI35" s="38"/>
      <c r="BJ35" s="38"/>
      <c r="BK35" s="38"/>
      <c r="BM35" s="35" t="str">
        <f ca="1">BM34</f>
        <v>-</v>
      </c>
      <c r="BN35" s="36" t="str">
        <f t="shared" ref="BN35" ca="1" si="30">BM35</f>
        <v>-</v>
      </c>
      <c r="BO35" s="36" t="str">
        <f t="shared" ref="BO35" ca="1" si="31">BN35</f>
        <v>-</v>
      </c>
      <c r="BP35" s="36" t="str">
        <f t="shared" ref="BP35" ca="1" si="32">BO35</f>
        <v>-</v>
      </c>
      <c r="BQ35" s="36" t="str">
        <f t="shared" ref="BQ35" ca="1" si="33">BP35</f>
        <v>-</v>
      </c>
      <c r="BR35" s="36" t="str">
        <f t="shared" ref="BR35" ca="1" si="34">BQ35</f>
        <v>-</v>
      </c>
      <c r="BS35" s="36" t="str">
        <f t="shared" ref="BS35" ca="1" si="35">BR35</f>
        <v>-</v>
      </c>
      <c r="BT35" s="36" t="str">
        <f t="shared" ref="BT35" ca="1" si="36">BS35</f>
        <v>-</v>
      </c>
      <c r="BU35" s="36" t="str">
        <f t="shared" ref="BU35" ca="1" si="37">BT35</f>
        <v>-</v>
      </c>
      <c r="BV35" s="36" t="str">
        <f t="shared" ref="BV35" ca="1" si="38">BU35</f>
        <v>-</v>
      </c>
      <c r="BW35" s="36" t="str">
        <f t="shared" ref="BW35" ca="1" si="39">BV35</f>
        <v>-</v>
      </c>
      <c r="BX35" s="36" t="str">
        <f t="shared" ref="BX35" ca="1" si="40">BW35</f>
        <v>-</v>
      </c>
      <c r="BY35" s="36" t="str">
        <f t="shared" ref="BY35" ca="1" si="41">BX35</f>
        <v>-</v>
      </c>
      <c r="BZ35" s="36" t="str">
        <f t="shared" ref="BZ35" ca="1" si="42">BY35</f>
        <v>-</v>
      </c>
      <c r="CA35" s="36" t="str">
        <f t="shared" ref="CA35" ca="1" si="43">BZ35</f>
        <v>-</v>
      </c>
      <c r="CB35" s="31" t="str">
        <f t="shared" ref="CB35" ca="1" si="44">CA35</f>
        <v>-</v>
      </c>
      <c r="CH35" s="35" t="str">
        <f ca="1">CH34</f>
        <v>-</v>
      </c>
      <c r="CI35" s="36" t="str">
        <f t="shared" ref="CI35:CW35" ca="1" si="45">CH35</f>
        <v>-</v>
      </c>
      <c r="CJ35" s="36" t="str">
        <f t="shared" ca="1" si="45"/>
        <v>-</v>
      </c>
      <c r="CK35" s="36" t="str">
        <f t="shared" ca="1" si="45"/>
        <v>-</v>
      </c>
      <c r="CL35" s="36" t="str">
        <f t="shared" ca="1" si="45"/>
        <v>-</v>
      </c>
      <c r="CM35" s="36" t="str">
        <f t="shared" ca="1" si="45"/>
        <v>-</v>
      </c>
      <c r="CN35" s="36" t="str">
        <f t="shared" ca="1" si="45"/>
        <v>-</v>
      </c>
      <c r="CO35" s="36" t="str">
        <f t="shared" ca="1" si="45"/>
        <v>-</v>
      </c>
      <c r="CP35" s="36" t="str">
        <f t="shared" ca="1" si="45"/>
        <v>-</v>
      </c>
      <c r="CQ35" s="36" t="str">
        <f t="shared" ca="1" si="45"/>
        <v>-</v>
      </c>
      <c r="CR35" s="36" t="str">
        <f t="shared" ca="1" si="45"/>
        <v>-</v>
      </c>
      <c r="CS35" s="36" t="str">
        <f t="shared" ca="1" si="45"/>
        <v>-</v>
      </c>
      <c r="CT35" s="36" t="str">
        <f t="shared" ca="1" si="45"/>
        <v>-</v>
      </c>
      <c r="CU35" s="36" t="str">
        <f t="shared" ca="1" si="45"/>
        <v>-</v>
      </c>
      <c r="CV35" s="36" t="str">
        <f t="shared" ca="1" si="45"/>
        <v>-</v>
      </c>
      <c r="CW35" s="31" t="str">
        <f t="shared" ca="1" si="45"/>
        <v>-</v>
      </c>
    </row>
    <row r="36" spans="5:130" ht="11.25" customHeight="1">
      <c r="E36" s="23"/>
      <c r="W36" s="37"/>
      <c r="X36" s="37"/>
      <c r="Y36" s="37"/>
      <c r="Z36" s="37"/>
      <c r="AA36" s="37"/>
      <c r="AB36" s="37"/>
      <c r="AC36" s="37"/>
      <c r="AD36" s="37"/>
      <c r="AE36" s="39"/>
      <c r="AF36" s="37"/>
      <c r="AG36" s="37"/>
      <c r="AH36" s="37"/>
      <c r="AI36" s="37"/>
      <c r="AJ36" s="37"/>
      <c r="AK36" s="37"/>
      <c r="AL36" s="37"/>
      <c r="AM36" s="37"/>
      <c r="AN36" s="37"/>
      <c r="AO36" s="37"/>
      <c r="AP36" s="37"/>
      <c r="AQ36" s="37"/>
      <c r="AR36" s="37"/>
      <c r="AS36" s="37"/>
      <c r="AT36" s="37"/>
      <c r="AU36" s="37"/>
      <c r="AV36" s="37"/>
      <c r="AW36" s="37"/>
      <c r="AX36" s="37"/>
      <c r="AY36" s="37"/>
      <c r="AZ36" s="39"/>
      <c r="BA36" s="37"/>
      <c r="BB36" s="37"/>
      <c r="BC36" s="37"/>
      <c r="BD36" s="37"/>
      <c r="BE36" s="37"/>
      <c r="BF36" s="37"/>
      <c r="BG36" s="37"/>
      <c r="BH36" s="37"/>
      <c r="BI36" s="38"/>
      <c r="BJ36" s="38"/>
      <c r="BK36" s="38"/>
      <c r="BM36" s="37"/>
      <c r="BN36" s="37"/>
      <c r="BO36" s="37"/>
      <c r="BP36" s="37"/>
      <c r="BQ36" s="37"/>
      <c r="BR36" s="37"/>
      <c r="BS36" s="37"/>
      <c r="BT36" s="37"/>
      <c r="BU36" s="39"/>
      <c r="BV36" s="37"/>
      <c r="BW36" s="37"/>
      <c r="BX36" s="37"/>
      <c r="BY36" s="37"/>
      <c r="BZ36" s="37"/>
      <c r="CA36" s="37"/>
      <c r="CB36" s="37"/>
      <c r="CH36" s="37"/>
      <c r="CI36" s="37"/>
      <c r="CJ36" s="37"/>
      <c r="CK36" s="37"/>
      <c r="CL36" s="37"/>
      <c r="CM36" s="37"/>
      <c r="CN36" s="37"/>
      <c r="CO36" s="37"/>
      <c r="CP36" s="39"/>
      <c r="CQ36" s="37"/>
      <c r="CR36" s="37"/>
      <c r="CS36" s="37"/>
      <c r="CT36" s="37"/>
      <c r="CU36" s="37"/>
      <c r="CV36" s="37"/>
      <c r="CW36" s="37"/>
    </row>
    <row r="37" spans="5:130" ht="11.25" customHeight="1" thickBot="1">
      <c r="E37" s="23"/>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9"/>
      <c r="BA37" s="37"/>
      <c r="BB37" s="37"/>
      <c r="BC37" s="37"/>
      <c r="BD37" s="37"/>
      <c r="BE37" s="37"/>
      <c r="BF37" s="37"/>
      <c r="BG37" s="37"/>
      <c r="BH37" s="37"/>
      <c r="BI37" s="38"/>
      <c r="BJ37" s="38"/>
      <c r="BK37" s="38"/>
      <c r="CH37" s="37"/>
      <c r="CI37" s="37"/>
      <c r="CJ37" s="37"/>
      <c r="CK37" s="37"/>
      <c r="CL37" s="37"/>
      <c r="CM37" s="37"/>
      <c r="CN37" s="37"/>
      <c r="CO37" s="37"/>
      <c r="CP37" s="39"/>
      <c r="CQ37" s="37"/>
      <c r="CR37" s="37"/>
      <c r="CS37" s="37"/>
      <c r="CT37" s="37"/>
      <c r="CU37" s="37"/>
      <c r="CV37" s="37"/>
      <c r="CW37" s="37"/>
    </row>
    <row r="38" spans="5:130" ht="8.25" customHeight="1">
      <c r="E38" s="23"/>
      <c r="V38" s="37"/>
      <c r="W38" s="37"/>
      <c r="X38" s="37"/>
      <c r="Y38" s="37"/>
      <c r="Z38" s="37"/>
      <c r="AA38" s="37"/>
      <c r="AB38" s="37"/>
      <c r="AC38" s="37"/>
      <c r="AD38" s="37"/>
      <c r="AE38" s="37"/>
      <c r="AF38" s="37"/>
      <c r="AG38" s="37"/>
      <c r="AH38" s="37"/>
      <c r="AI38" s="37"/>
      <c r="AJ38" s="37"/>
      <c r="AK38" s="37"/>
      <c r="AL38" s="37"/>
      <c r="AM38" s="37"/>
      <c r="AN38" s="37"/>
      <c r="AO38" s="37"/>
      <c r="AP38" s="37"/>
      <c r="AQ38" s="37"/>
      <c r="AR38" s="32" t="str">
        <f ca="1">Scores!H14</f>
        <v>-</v>
      </c>
      <c r="AS38" s="33" t="str">
        <f t="shared" ref="AS38:BG38" ca="1" si="46">AR38</f>
        <v>-</v>
      </c>
      <c r="AT38" s="33" t="str">
        <f t="shared" ca="1" si="46"/>
        <v>-</v>
      </c>
      <c r="AU38" s="33" t="str">
        <f t="shared" ca="1" si="46"/>
        <v>-</v>
      </c>
      <c r="AV38" s="33" t="str">
        <f t="shared" ca="1" si="46"/>
        <v>-</v>
      </c>
      <c r="AW38" s="33" t="str">
        <f t="shared" ca="1" si="46"/>
        <v>-</v>
      </c>
      <c r="AX38" s="33" t="str">
        <f t="shared" ca="1" si="46"/>
        <v>-</v>
      </c>
      <c r="AY38" s="33" t="str">
        <f t="shared" ca="1" si="46"/>
        <v>-</v>
      </c>
      <c r="AZ38" s="33" t="str">
        <f t="shared" ca="1" si="46"/>
        <v>-</v>
      </c>
      <c r="BA38" s="33" t="str">
        <f t="shared" ca="1" si="46"/>
        <v>-</v>
      </c>
      <c r="BB38" s="33" t="str">
        <f t="shared" ca="1" si="46"/>
        <v>-</v>
      </c>
      <c r="BC38" s="33" t="str">
        <f t="shared" ca="1" si="46"/>
        <v>-</v>
      </c>
      <c r="BD38" s="33" t="str">
        <f t="shared" ca="1" si="46"/>
        <v>-</v>
      </c>
      <c r="BE38" s="33" t="str">
        <f t="shared" ca="1" si="46"/>
        <v>-</v>
      </c>
      <c r="BF38" s="33" t="str">
        <f t="shared" ca="1" si="46"/>
        <v>-</v>
      </c>
      <c r="BG38" s="29" t="str">
        <f t="shared" ca="1" si="46"/>
        <v>-</v>
      </c>
      <c r="BH38" s="37"/>
      <c r="BI38" s="38"/>
      <c r="BJ38" s="38"/>
      <c r="BK38" s="38"/>
      <c r="BM38" s="32" t="str">
        <f ca="1">Scores!H19</f>
        <v>-</v>
      </c>
      <c r="BN38" s="33" t="str">
        <f t="shared" ref="BN38" ca="1" si="47">BM38</f>
        <v>-</v>
      </c>
      <c r="BO38" s="33" t="str">
        <f t="shared" ref="BO38" ca="1" si="48">BN38</f>
        <v>-</v>
      </c>
      <c r="BP38" s="33" t="str">
        <f t="shared" ref="BP38" ca="1" si="49">BO38</f>
        <v>-</v>
      </c>
      <c r="BQ38" s="33" t="str">
        <f t="shared" ref="BQ38" ca="1" si="50">BP38</f>
        <v>-</v>
      </c>
      <c r="BR38" s="33" t="str">
        <f t="shared" ref="BR38" ca="1" si="51">BQ38</f>
        <v>-</v>
      </c>
      <c r="BS38" s="33" t="str">
        <f t="shared" ref="BS38" ca="1" si="52">BR38</f>
        <v>-</v>
      </c>
      <c r="BT38" s="33" t="str">
        <f t="shared" ref="BT38" ca="1" si="53">BS38</f>
        <v>-</v>
      </c>
      <c r="BU38" s="33" t="str">
        <f t="shared" ref="BU38" ca="1" si="54">BT38</f>
        <v>-</v>
      </c>
      <c r="BV38" s="33" t="str">
        <f t="shared" ref="BV38" ca="1" si="55">BU38</f>
        <v>-</v>
      </c>
      <c r="BW38" s="33" t="str">
        <f t="shared" ref="BW38" ca="1" si="56">BV38</f>
        <v>-</v>
      </c>
      <c r="BX38" s="33" t="str">
        <f t="shared" ref="BX38" ca="1" si="57">BW38</f>
        <v>-</v>
      </c>
      <c r="BY38" s="33" t="str">
        <f t="shared" ref="BY38" ca="1" si="58">BX38</f>
        <v>-</v>
      </c>
      <c r="BZ38" s="33" t="str">
        <f t="shared" ref="BZ38" ca="1" si="59">BY38</f>
        <v>-</v>
      </c>
      <c r="CA38" s="33" t="str">
        <f t="shared" ref="CA38" ca="1" si="60">BZ38</f>
        <v>-</v>
      </c>
      <c r="CB38" s="29" t="str">
        <f t="shared" ref="CB38" ca="1" si="61">CA38</f>
        <v>-</v>
      </c>
    </row>
    <row r="39" spans="5:130" ht="16.5" customHeight="1">
      <c r="E39" s="23"/>
      <c r="V39" s="37"/>
      <c r="W39" s="37"/>
      <c r="X39" s="37"/>
      <c r="Y39" s="37"/>
      <c r="Z39" s="37"/>
      <c r="AA39" s="37"/>
      <c r="AB39" s="37"/>
      <c r="AC39" s="37"/>
      <c r="AD39" s="37"/>
      <c r="AE39" s="37"/>
      <c r="AF39" s="37"/>
      <c r="AG39" s="37"/>
      <c r="AH39" s="37"/>
      <c r="AI39" s="37"/>
      <c r="AJ39" s="37"/>
      <c r="AK39" s="37"/>
      <c r="AL39" s="37"/>
      <c r="AM39" s="37"/>
      <c r="AN39" s="37"/>
      <c r="AO39" s="37"/>
      <c r="AP39" s="37"/>
      <c r="AQ39" s="37"/>
      <c r="AR39" s="34" t="str">
        <f ca="1">AR38</f>
        <v>-</v>
      </c>
      <c r="AS39" s="360" t="str">
        <f>Scores!C14</f>
        <v>Conduite de projet</v>
      </c>
      <c r="AT39" s="360"/>
      <c r="AU39" s="360"/>
      <c r="AV39" s="360"/>
      <c r="AW39" s="360"/>
      <c r="AX39" s="360"/>
      <c r="AY39" s="360"/>
      <c r="AZ39" s="360"/>
      <c r="BA39" s="360"/>
      <c r="BB39" s="360"/>
      <c r="BC39" s="360"/>
      <c r="BD39" s="360"/>
      <c r="BE39" s="360"/>
      <c r="BF39" s="360"/>
      <c r="BG39" s="30" t="str">
        <f ca="1">BG38</f>
        <v>-</v>
      </c>
      <c r="BH39" s="37"/>
      <c r="BI39" s="38"/>
      <c r="BJ39" s="38"/>
      <c r="BK39" s="38"/>
      <c r="BM39" s="34" t="str">
        <f ca="1">BM38</f>
        <v>-</v>
      </c>
      <c r="BN39" s="360" t="str">
        <f>Scores!C19</f>
        <v xml:space="preserve">Evaluation des impacts financiers </v>
      </c>
      <c r="BO39" s="360"/>
      <c r="BP39" s="360"/>
      <c r="BQ39" s="360"/>
      <c r="BR39" s="360"/>
      <c r="BS39" s="360"/>
      <c r="BT39" s="360"/>
      <c r="BU39" s="360"/>
      <c r="BV39" s="360"/>
      <c r="BW39" s="360"/>
      <c r="BX39" s="360"/>
      <c r="BY39" s="360"/>
      <c r="BZ39" s="360"/>
      <c r="CA39" s="360"/>
      <c r="CB39" s="30" t="str">
        <f ca="1">CB38</f>
        <v>-</v>
      </c>
    </row>
    <row r="40" spans="5:130" ht="16.5" customHeight="1">
      <c r="E40" s="23"/>
      <c r="V40" s="37"/>
      <c r="W40" s="37"/>
      <c r="X40" s="37"/>
      <c r="Y40" s="37"/>
      <c r="Z40" s="37"/>
      <c r="AA40" s="37"/>
      <c r="AB40" s="37"/>
      <c r="AC40" s="37"/>
      <c r="AD40" s="37"/>
      <c r="AE40" s="37"/>
      <c r="AF40" s="37"/>
      <c r="AG40" s="37"/>
      <c r="AH40" s="37"/>
      <c r="AI40" s="37"/>
      <c r="AJ40" s="37"/>
      <c r="AK40" s="37"/>
      <c r="AL40" s="37"/>
      <c r="AM40" s="37"/>
      <c r="AN40" s="40"/>
      <c r="AO40" s="40"/>
      <c r="AP40" s="40"/>
      <c r="AQ40" s="40"/>
      <c r="AR40" s="34" t="str">
        <f ca="1">AR39</f>
        <v>-</v>
      </c>
      <c r="AS40" s="360"/>
      <c r="AT40" s="360"/>
      <c r="AU40" s="360"/>
      <c r="AV40" s="360"/>
      <c r="AW40" s="360"/>
      <c r="AX40" s="360"/>
      <c r="AY40" s="360"/>
      <c r="AZ40" s="360"/>
      <c r="BA40" s="360"/>
      <c r="BB40" s="360"/>
      <c r="BC40" s="360"/>
      <c r="BD40" s="360"/>
      <c r="BE40" s="360"/>
      <c r="BF40" s="360"/>
      <c r="BG40" s="30" t="str">
        <f ca="1">BG39</f>
        <v>-</v>
      </c>
      <c r="BH40" s="40"/>
      <c r="BI40" s="40"/>
      <c r="BJ40" s="40"/>
      <c r="BK40" s="40"/>
      <c r="BM40" s="34" t="str">
        <f ca="1">BM39</f>
        <v>-</v>
      </c>
      <c r="BN40" s="360"/>
      <c r="BO40" s="360"/>
      <c r="BP40" s="360"/>
      <c r="BQ40" s="360"/>
      <c r="BR40" s="360"/>
      <c r="BS40" s="360"/>
      <c r="BT40" s="360"/>
      <c r="BU40" s="360"/>
      <c r="BV40" s="360"/>
      <c r="BW40" s="360"/>
      <c r="BX40" s="360"/>
      <c r="BY40" s="360"/>
      <c r="BZ40" s="360"/>
      <c r="CA40" s="360"/>
      <c r="CB40" s="30" t="str">
        <f ca="1">CB39</f>
        <v>-</v>
      </c>
    </row>
    <row r="41" spans="5:130" ht="16.5" customHeight="1">
      <c r="E41" s="23"/>
      <c r="V41" s="37"/>
      <c r="W41" s="37"/>
      <c r="X41" s="37"/>
      <c r="Y41" s="37"/>
      <c r="Z41" s="37"/>
      <c r="AA41" s="37"/>
      <c r="AB41" s="37"/>
      <c r="AC41" s="37"/>
      <c r="AD41" s="37"/>
      <c r="AE41" s="37"/>
      <c r="AF41" s="37"/>
      <c r="AG41" s="37"/>
      <c r="AH41" s="37"/>
      <c r="AI41" s="37"/>
      <c r="AJ41" s="37"/>
      <c r="AK41" s="37"/>
      <c r="AL41" s="37"/>
      <c r="AM41" s="37"/>
      <c r="AN41" s="40"/>
      <c r="AO41" s="40"/>
      <c r="AP41" s="40"/>
      <c r="AQ41" s="40"/>
      <c r="AR41" s="34" t="str">
        <f ca="1">AR40</f>
        <v>-</v>
      </c>
      <c r="AS41" s="360"/>
      <c r="AT41" s="360"/>
      <c r="AU41" s="360"/>
      <c r="AV41" s="360"/>
      <c r="AW41" s="360"/>
      <c r="AX41" s="360"/>
      <c r="AY41" s="360"/>
      <c r="AZ41" s="360"/>
      <c r="BA41" s="360"/>
      <c r="BB41" s="360"/>
      <c r="BC41" s="360"/>
      <c r="BD41" s="360"/>
      <c r="BE41" s="360"/>
      <c r="BF41" s="360"/>
      <c r="BG41" s="30" t="str">
        <f ca="1">BG40</f>
        <v>-</v>
      </c>
      <c r="BH41" s="40"/>
      <c r="BI41" s="40"/>
      <c r="BJ41" s="40"/>
      <c r="BK41" s="40"/>
      <c r="BM41" s="34" t="str">
        <f ca="1">BM40</f>
        <v>-</v>
      </c>
      <c r="BN41" s="360"/>
      <c r="BO41" s="360"/>
      <c r="BP41" s="360"/>
      <c r="BQ41" s="360"/>
      <c r="BR41" s="360"/>
      <c r="BS41" s="360"/>
      <c r="BT41" s="360"/>
      <c r="BU41" s="360"/>
      <c r="BV41" s="360"/>
      <c r="BW41" s="360"/>
      <c r="BX41" s="360"/>
      <c r="BY41" s="360"/>
      <c r="BZ41" s="360"/>
      <c r="CA41" s="360"/>
      <c r="CB41" s="30" t="str">
        <f ca="1">CB40</f>
        <v>-</v>
      </c>
    </row>
    <row r="42" spans="5:130" ht="16.5" customHeight="1">
      <c r="E42" s="23"/>
      <c r="V42" s="37"/>
      <c r="W42" s="37"/>
      <c r="X42" s="37"/>
      <c r="Y42" s="37"/>
      <c r="Z42" s="37"/>
      <c r="AA42" s="37"/>
      <c r="AB42" s="37"/>
      <c r="AC42" s="37"/>
      <c r="AD42" s="37"/>
      <c r="AE42" s="37"/>
      <c r="AF42" s="37"/>
      <c r="AG42" s="37"/>
      <c r="AH42" s="37"/>
      <c r="AI42" s="37"/>
      <c r="AJ42" s="37"/>
      <c r="AK42" s="37"/>
      <c r="AL42" s="37"/>
      <c r="AM42" s="37"/>
      <c r="AN42" s="40"/>
      <c r="AO42" s="40"/>
      <c r="AP42" s="40"/>
      <c r="AQ42" s="40"/>
      <c r="AR42" s="34" t="str">
        <f ca="1">AR41</f>
        <v>-</v>
      </c>
      <c r="AS42" s="360"/>
      <c r="AT42" s="360"/>
      <c r="AU42" s="360"/>
      <c r="AV42" s="360"/>
      <c r="AW42" s="360"/>
      <c r="AX42" s="360"/>
      <c r="AY42" s="360"/>
      <c r="AZ42" s="360"/>
      <c r="BA42" s="360"/>
      <c r="BB42" s="360"/>
      <c r="BC42" s="360"/>
      <c r="BD42" s="360"/>
      <c r="BE42" s="360"/>
      <c r="BF42" s="360"/>
      <c r="BG42" s="30" t="str">
        <f ca="1">BG41</f>
        <v>-</v>
      </c>
      <c r="BH42" s="40"/>
      <c r="BI42" s="40"/>
      <c r="BJ42" s="40"/>
      <c r="BK42" s="40"/>
      <c r="BM42" s="34" t="str">
        <f ca="1">BM41</f>
        <v>-</v>
      </c>
      <c r="BN42" s="360"/>
      <c r="BO42" s="360"/>
      <c r="BP42" s="360"/>
      <c r="BQ42" s="360"/>
      <c r="BR42" s="360"/>
      <c r="BS42" s="360"/>
      <c r="BT42" s="360"/>
      <c r="BU42" s="360"/>
      <c r="BV42" s="360"/>
      <c r="BW42" s="360"/>
      <c r="BX42" s="360"/>
      <c r="BY42" s="360"/>
      <c r="BZ42" s="360"/>
      <c r="CA42" s="360"/>
      <c r="CB42" s="30" t="str">
        <f ca="1">CB41</f>
        <v>-</v>
      </c>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row>
    <row r="43" spans="5:130" ht="11.25" customHeight="1" thickBot="1">
      <c r="E43" s="23"/>
      <c r="V43" s="37"/>
      <c r="W43" s="37"/>
      <c r="X43" s="37"/>
      <c r="Y43" s="37"/>
      <c r="Z43" s="37"/>
      <c r="AA43" s="37"/>
      <c r="AB43" s="37"/>
      <c r="AC43" s="37"/>
      <c r="AD43" s="37"/>
      <c r="AE43" s="37"/>
      <c r="AF43" s="37"/>
      <c r="AG43" s="37"/>
      <c r="AH43" s="37"/>
      <c r="AI43" s="37"/>
      <c r="AJ43" s="37"/>
      <c r="AK43" s="37"/>
      <c r="AL43" s="37"/>
      <c r="AM43" s="37"/>
      <c r="AN43" s="38"/>
      <c r="AO43" s="38"/>
      <c r="AP43" s="38"/>
      <c r="AQ43" s="37"/>
      <c r="AR43" s="35" t="str">
        <f ca="1">AR42</f>
        <v>-</v>
      </c>
      <c r="AS43" s="36" t="str">
        <f t="shared" ref="AS43:BG43" ca="1" si="62">AR43</f>
        <v>-</v>
      </c>
      <c r="AT43" s="36" t="str">
        <f t="shared" ca="1" si="62"/>
        <v>-</v>
      </c>
      <c r="AU43" s="36" t="str">
        <f t="shared" ca="1" si="62"/>
        <v>-</v>
      </c>
      <c r="AV43" s="36" t="str">
        <f t="shared" ca="1" si="62"/>
        <v>-</v>
      </c>
      <c r="AW43" s="36" t="str">
        <f t="shared" ca="1" si="62"/>
        <v>-</v>
      </c>
      <c r="AX43" s="36" t="str">
        <f t="shared" ca="1" si="62"/>
        <v>-</v>
      </c>
      <c r="AY43" s="36" t="str">
        <f t="shared" ca="1" si="62"/>
        <v>-</v>
      </c>
      <c r="AZ43" s="36" t="str">
        <f t="shared" ca="1" si="62"/>
        <v>-</v>
      </c>
      <c r="BA43" s="36" t="str">
        <f t="shared" ca="1" si="62"/>
        <v>-</v>
      </c>
      <c r="BB43" s="36" t="str">
        <f t="shared" ca="1" si="62"/>
        <v>-</v>
      </c>
      <c r="BC43" s="36" t="str">
        <f t="shared" ca="1" si="62"/>
        <v>-</v>
      </c>
      <c r="BD43" s="36" t="str">
        <f t="shared" ca="1" si="62"/>
        <v>-</v>
      </c>
      <c r="BE43" s="36" t="str">
        <f t="shared" ca="1" si="62"/>
        <v>-</v>
      </c>
      <c r="BF43" s="36" t="str">
        <f t="shared" ca="1" si="62"/>
        <v>-</v>
      </c>
      <c r="BG43" s="31" t="str">
        <f t="shared" ca="1" si="62"/>
        <v>-</v>
      </c>
      <c r="BH43" s="37"/>
      <c r="BI43" s="37"/>
      <c r="BJ43" s="37"/>
      <c r="BK43" s="37"/>
      <c r="BM43" s="35" t="str">
        <f ca="1">BM42</f>
        <v>-</v>
      </c>
      <c r="BN43" s="36" t="str">
        <f t="shared" ref="BN43" ca="1" si="63">BM43</f>
        <v>-</v>
      </c>
      <c r="BO43" s="36" t="str">
        <f t="shared" ref="BO43" ca="1" si="64">BN43</f>
        <v>-</v>
      </c>
      <c r="BP43" s="36" t="str">
        <f t="shared" ref="BP43" ca="1" si="65">BO43</f>
        <v>-</v>
      </c>
      <c r="BQ43" s="36" t="str">
        <f t="shared" ref="BQ43" ca="1" si="66">BP43</f>
        <v>-</v>
      </c>
      <c r="BR43" s="36" t="str">
        <f t="shared" ref="BR43" ca="1" si="67">BQ43</f>
        <v>-</v>
      </c>
      <c r="BS43" s="36" t="str">
        <f t="shared" ref="BS43" ca="1" si="68">BR43</f>
        <v>-</v>
      </c>
      <c r="BT43" s="36" t="str">
        <f t="shared" ref="BT43" ca="1" si="69">BS43</f>
        <v>-</v>
      </c>
      <c r="BU43" s="36" t="str">
        <f t="shared" ref="BU43" ca="1" si="70">BT43</f>
        <v>-</v>
      </c>
      <c r="BV43" s="36" t="str">
        <f t="shared" ref="BV43" ca="1" si="71">BU43</f>
        <v>-</v>
      </c>
      <c r="BW43" s="36" t="str">
        <f t="shared" ref="BW43" ca="1" si="72">BV43</f>
        <v>-</v>
      </c>
      <c r="BX43" s="36" t="str">
        <f t="shared" ref="BX43" ca="1" si="73">BW43</f>
        <v>-</v>
      </c>
      <c r="BY43" s="36" t="str">
        <f t="shared" ref="BY43" ca="1" si="74">BX43</f>
        <v>-</v>
      </c>
      <c r="BZ43" s="36" t="str">
        <f t="shared" ref="BZ43" ca="1" si="75">BY43</f>
        <v>-</v>
      </c>
      <c r="CA43" s="36" t="str">
        <f t="shared" ref="CA43" ca="1" si="76">BZ43</f>
        <v>-</v>
      </c>
      <c r="CB43" s="31" t="str">
        <f t="shared" ref="CB43" ca="1" si="77">CA43</f>
        <v>-</v>
      </c>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row>
    <row r="44" spans="5:130" ht="11.25" customHeight="1">
      <c r="E44" s="23"/>
      <c r="V44" s="37"/>
      <c r="W44" s="37"/>
      <c r="X44" s="37"/>
      <c r="Y44" s="37"/>
      <c r="Z44" s="37"/>
      <c r="AA44" s="37"/>
      <c r="AB44" s="37"/>
      <c r="AC44" s="37"/>
      <c r="AD44" s="37"/>
      <c r="AE44" s="37"/>
      <c r="AF44" s="37"/>
      <c r="AG44" s="37"/>
      <c r="AH44" s="37"/>
      <c r="AI44" s="37"/>
      <c r="AJ44" s="37"/>
      <c r="AK44" s="37"/>
      <c r="AL44" s="37"/>
      <c r="AM44" s="37"/>
      <c r="AN44" s="21"/>
      <c r="AO44" s="21"/>
      <c r="AP44" s="21"/>
      <c r="AZ44" s="17"/>
      <c r="BM44" s="37"/>
      <c r="BN44" s="37"/>
      <c r="BO44" s="37"/>
      <c r="BP44" s="37"/>
      <c r="BQ44" s="37"/>
      <c r="BR44" s="37"/>
      <c r="BS44" s="37"/>
      <c r="BT44" s="37"/>
      <c r="BU44" s="39"/>
      <c r="BV44" s="37"/>
      <c r="BW44" s="37"/>
      <c r="BX44" s="37"/>
      <c r="BY44" s="37"/>
      <c r="BZ44" s="37"/>
      <c r="CA44" s="37"/>
      <c r="CB44" s="37"/>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row>
    <row r="45" spans="5:130" ht="11.25" customHeight="1" thickBot="1">
      <c r="E45" s="23"/>
      <c r="V45" s="37"/>
      <c r="W45" s="37"/>
      <c r="X45" s="37"/>
      <c r="Y45" s="37"/>
      <c r="Z45" s="37"/>
      <c r="AA45" s="37"/>
      <c r="AB45" s="37"/>
      <c r="AC45" s="37"/>
      <c r="AD45" s="37"/>
      <c r="AE45" s="37"/>
      <c r="AF45" s="37"/>
      <c r="AG45" s="37"/>
      <c r="AH45" s="37"/>
      <c r="AI45" s="37"/>
      <c r="AJ45" s="37"/>
      <c r="AK45" s="37"/>
      <c r="AL45" s="37"/>
      <c r="AM45" s="37"/>
      <c r="AN45" s="21"/>
      <c r="AO45" s="21"/>
      <c r="AP45" s="21"/>
      <c r="AZ45" s="204"/>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row>
    <row r="46" spans="5:130" ht="11.25" customHeight="1">
      <c r="E46" s="23"/>
      <c r="V46" s="37"/>
      <c r="W46" s="37"/>
      <c r="X46" s="37"/>
      <c r="Y46" s="37"/>
      <c r="Z46" s="37"/>
      <c r="AA46" s="37"/>
      <c r="AB46" s="37"/>
      <c r="AC46" s="37"/>
      <c r="AD46" s="37"/>
      <c r="AE46" s="37"/>
      <c r="AF46" s="37"/>
      <c r="AG46" s="37"/>
      <c r="AH46" s="37"/>
      <c r="AI46" s="37"/>
      <c r="AJ46" s="37"/>
      <c r="AK46" s="37"/>
      <c r="AL46" s="37"/>
      <c r="AM46" s="37"/>
      <c r="AN46" s="21"/>
      <c r="AO46" s="21"/>
      <c r="AP46" s="21"/>
      <c r="AR46" s="32" t="str">
        <f ca="1">Scores!H15</f>
        <v>-</v>
      </c>
      <c r="AS46" s="33" t="str">
        <f t="shared" ref="AS46" ca="1" si="78">AR46</f>
        <v>-</v>
      </c>
      <c r="AT46" s="33" t="str">
        <f t="shared" ref="AT46" ca="1" si="79">AS46</f>
        <v>-</v>
      </c>
      <c r="AU46" s="33" t="str">
        <f t="shared" ref="AU46" ca="1" si="80">AT46</f>
        <v>-</v>
      </c>
      <c r="AV46" s="33" t="str">
        <f t="shared" ref="AV46" ca="1" si="81">AU46</f>
        <v>-</v>
      </c>
      <c r="AW46" s="33" t="str">
        <f t="shared" ref="AW46" ca="1" si="82">AV46</f>
        <v>-</v>
      </c>
      <c r="AX46" s="33" t="str">
        <f t="shared" ref="AX46" ca="1" si="83">AW46</f>
        <v>-</v>
      </c>
      <c r="AY46" s="33" t="str">
        <f t="shared" ref="AY46" ca="1" si="84">AX46</f>
        <v>-</v>
      </c>
      <c r="AZ46" s="33" t="str">
        <f t="shared" ref="AZ46" ca="1" si="85">AY46</f>
        <v>-</v>
      </c>
      <c r="BA46" s="33" t="str">
        <f t="shared" ref="BA46" ca="1" si="86">AZ46</f>
        <v>-</v>
      </c>
      <c r="BB46" s="33" t="str">
        <f t="shared" ref="BB46" ca="1" si="87">BA46</f>
        <v>-</v>
      </c>
      <c r="BC46" s="33" t="str">
        <f t="shared" ref="BC46" ca="1" si="88">BB46</f>
        <v>-</v>
      </c>
      <c r="BD46" s="33" t="str">
        <f t="shared" ref="BD46" ca="1" si="89">BC46</f>
        <v>-</v>
      </c>
      <c r="BE46" s="33" t="str">
        <f t="shared" ref="BE46" ca="1" si="90">BD46</f>
        <v>-</v>
      </c>
      <c r="BF46" s="33" t="str">
        <f t="shared" ref="BF46" ca="1" si="91">BE46</f>
        <v>-</v>
      </c>
      <c r="BG46" s="29" t="str">
        <f t="shared" ref="BG46" ca="1" si="92">BF46</f>
        <v>-</v>
      </c>
      <c r="BM46" s="32" t="str">
        <f ca="1">Scores!H20</f>
        <v>-</v>
      </c>
      <c r="BN46" s="33" t="str">
        <f t="shared" ref="BN46:CB46" ca="1" si="93">BM46</f>
        <v>-</v>
      </c>
      <c r="BO46" s="33" t="str">
        <f t="shared" ca="1" si="93"/>
        <v>-</v>
      </c>
      <c r="BP46" s="33" t="str">
        <f t="shared" ca="1" si="93"/>
        <v>-</v>
      </c>
      <c r="BQ46" s="33" t="str">
        <f t="shared" ca="1" si="93"/>
        <v>-</v>
      </c>
      <c r="BR46" s="33" t="str">
        <f t="shared" ca="1" si="93"/>
        <v>-</v>
      </c>
      <c r="BS46" s="33" t="str">
        <f t="shared" ca="1" si="93"/>
        <v>-</v>
      </c>
      <c r="BT46" s="33" t="str">
        <f t="shared" ca="1" si="93"/>
        <v>-</v>
      </c>
      <c r="BU46" s="33" t="str">
        <f t="shared" ca="1" si="93"/>
        <v>-</v>
      </c>
      <c r="BV46" s="33" t="str">
        <f t="shared" ca="1" si="93"/>
        <v>-</v>
      </c>
      <c r="BW46" s="33" t="str">
        <f t="shared" ca="1" si="93"/>
        <v>-</v>
      </c>
      <c r="BX46" s="33" t="str">
        <f t="shared" ca="1" si="93"/>
        <v>-</v>
      </c>
      <c r="BY46" s="33" t="str">
        <f t="shared" ca="1" si="93"/>
        <v>-</v>
      </c>
      <c r="BZ46" s="33" t="str">
        <f t="shared" ca="1" si="93"/>
        <v>-</v>
      </c>
      <c r="CA46" s="33" t="str">
        <f t="shared" ca="1" si="93"/>
        <v>-</v>
      </c>
      <c r="CB46" s="29" t="str">
        <f t="shared" ca="1" si="93"/>
        <v>-</v>
      </c>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row>
    <row r="47" spans="5:130" ht="11.25" customHeight="1">
      <c r="E47" s="23"/>
      <c r="V47" s="37"/>
      <c r="W47" s="37"/>
      <c r="X47" s="37"/>
      <c r="Y47" s="37"/>
      <c r="Z47" s="37"/>
      <c r="AA47" s="37"/>
      <c r="AB47" s="37"/>
      <c r="AC47" s="37"/>
      <c r="AD47" s="37"/>
      <c r="AE47" s="37"/>
      <c r="AF47" s="37"/>
      <c r="AG47" s="37"/>
      <c r="AH47" s="37"/>
      <c r="AI47" s="37"/>
      <c r="AJ47" s="37"/>
      <c r="AK47" s="37"/>
      <c r="AL47" s="37"/>
      <c r="AM47" s="37"/>
      <c r="AR47" s="34" t="str">
        <f ca="1">AR46</f>
        <v>-</v>
      </c>
      <c r="AS47" s="360" t="str">
        <f>Scores!C15</f>
        <v xml:space="preserve">Pilotage du projet </v>
      </c>
      <c r="AT47" s="360"/>
      <c r="AU47" s="360"/>
      <c r="AV47" s="360"/>
      <c r="AW47" s="360"/>
      <c r="AX47" s="360"/>
      <c r="AY47" s="360"/>
      <c r="AZ47" s="360"/>
      <c r="BA47" s="360"/>
      <c r="BB47" s="360"/>
      <c r="BC47" s="360"/>
      <c r="BD47" s="360"/>
      <c r="BE47" s="360"/>
      <c r="BF47" s="360"/>
      <c r="BG47" s="30" t="str">
        <f ca="1">BG46</f>
        <v>-</v>
      </c>
      <c r="BM47" s="34" t="str">
        <f ca="1">BM46</f>
        <v>-</v>
      </c>
      <c r="BN47" s="362" t="str">
        <f>Scores!C20</f>
        <v xml:space="preserve">Elaboration du cahier des charges fonctionnel </v>
      </c>
      <c r="BO47" s="362"/>
      <c r="BP47" s="362"/>
      <c r="BQ47" s="362"/>
      <c r="BR47" s="362"/>
      <c r="BS47" s="362"/>
      <c r="BT47" s="362"/>
      <c r="BU47" s="362"/>
      <c r="BV47" s="362"/>
      <c r="BW47" s="362"/>
      <c r="BX47" s="362"/>
      <c r="BY47" s="362"/>
      <c r="BZ47" s="362"/>
      <c r="CA47" s="362"/>
      <c r="CB47" s="30" t="str">
        <f ca="1">CB46</f>
        <v>-</v>
      </c>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row>
    <row r="48" spans="5:130" ht="11.25" customHeight="1">
      <c r="E48" s="23"/>
      <c r="V48" s="37"/>
      <c r="W48" s="37"/>
      <c r="X48" s="37"/>
      <c r="Y48" s="37"/>
      <c r="Z48" s="37"/>
      <c r="AA48" s="37"/>
      <c r="AB48" s="37"/>
      <c r="AC48" s="37"/>
      <c r="AD48" s="37"/>
      <c r="AE48" s="37"/>
      <c r="AF48" s="37"/>
      <c r="AG48" s="37"/>
      <c r="AH48" s="37"/>
      <c r="AI48" s="37"/>
      <c r="AJ48" s="37"/>
      <c r="AK48" s="37"/>
      <c r="AL48" s="37"/>
      <c r="AM48" s="37"/>
      <c r="AR48" s="34" t="str">
        <f ca="1">AR47</f>
        <v>-</v>
      </c>
      <c r="AS48" s="360"/>
      <c r="AT48" s="360"/>
      <c r="AU48" s="360"/>
      <c r="AV48" s="360"/>
      <c r="AW48" s="360"/>
      <c r="AX48" s="360"/>
      <c r="AY48" s="360"/>
      <c r="AZ48" s="360"/>
      <c r="BA48" s="360"/>
      <c r="BB48" s="360"/>
      <c r="BC48" s="360"/>
      <c r="BD48" s="360"/>
      <c r="BE48" s="360"/>
      <c r="BF48" s="360"/>
      <c r="BG48" s="30" t="str">
        <f ca="1">BG47</f>
        <v>-</v>
      </c>
      <c r="BM48" s="34" t="str">
        <f ca="1">BM47</f>
        <v>-</v>
      </c>
      <c r="BN48" s="362"/>
      <c r="BO48" s="362"/>
      <c r="BP48" s="362"/>
      <c r="BQ48" s="362"/>
      <c r="BR48" s="362"/>
      <c r="BS48" s="362"/>
      <c r="BT48" s="362"/>
      <c r="BU48" s="362"/>
      <c r="BV48" s="362"/>
      <c r="BW48" s="362"/>
      <c r="BX48" s="362"/>
      <c r="BY48" s="362"/>
      <c r="BZ48" s="362"/>
      <c r="CA48" s="362"/>
      <c r="CB48" s="30" t="str">
        <f ca="1">CB47</f>
        <v>-</v>
      </c>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row>
    <row r="49" spans="5:130" ht="11.25" customHeight="1">
      <c r="E49" s="23"/>
      <c r="V49" s="37"/>
      <c r="W49" s="37"/>
      <c r="X49" s="37"/>
      <c r="Y49" s="37"/>
      <c r="Z49" s="37"/>
      <c r="AA49" s="37"/>
      <c r="AB49" s="37"/>
      <c r="AC49" s="37"/>
      <c r="AD49" s="37"/>
      <c r="AE49" s="37"/>
      <c r="AF49" s="37"/>
      <c r="AG49" s="37"/>
      <c r="AH49" s="37"/>
      <c r="AI49" s="37"/>
      <c r="AJ49" s="37"/>
      <c r="AK49" s="37"/>
      <c r="AL49" s="37"/>
      <c r="AM49" s="37"/>
      <c r="AR49" s="34" t="str">
        <f ca="1">AR48</f>
        <v>-</v>
      </c>
      <c r="AS49" s="360"/>
      <c r="AT49" s="360"/>
      <c r="AU49" s="360"/>
      <c r="AV49" s="360"/>
      <c r="AW49" s="360"/>
      <c r="AX49" s="360"/>
      <c r="AY49" s="360"/>
      <c r="AZ49" s="360"/>
      <c r="BA49" s="360"/>
      <c r="BB49" s="360"/>
      <c r="BC49" s="360"/>
      <c r="BD49" s="360"/>
      <c r="BE49" s="360"/>
      <c r="BF49" s="360"/>
      <c r="BG49" s="30" t="str">
        <f ca="1">BG48</f>
        <v>-</v>
      </c>
      <c r="BM49" s="34" t="str">
        <f ca="1">BM48</f>
        <v>-</v>
      </c>
      <c r="BN49" s="362"/>
      <c r="BO49" s="362"/>
      <c r="BP49" s="362"/>
      <c r="BQ49" s="362"/>
      <c r="BR49" s="362"/>
      <c r="BS49" s="362"/>
      <c r="BT49" s="362"/>
      <c r="BU49" s="362"/>
      <c r="BV49" s="362"/>
      <c r="BW49" s="362"/>
      <c r="BX49" s="362"/>
      <c r="BY49" s="362"/>
      <c r="BZ49" s="362"/>
      <c r="CA49" s="362"/>
      <c r="CB49" s="30" t="str">
        <f ca="1">CB48</f>
        <v>-</v>
      </c>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row>
    <row r="50" spans="5:130" ht="11.25" customHeight="1">
      <c r="E50" s="23"/>
      <c r="V50" s="37"/>
      <c r="W50" s="37"/>
      <c r="X50" s="37"/>
      <c r="Y50" s="37"/>
      <c r="Z50" s="37"/>
      <c r="AA50" s="37"/>
      <c r="AB50" s="37"/>
      <c r="AC50" s="37"/>
      <c r="AD50" s="37"/>
      <c r="AE50" s="37"/>
      <c r="AF50" s="37"/>
      <c r="AG50" s="37"/>
      <c r="AH50" s="37"/>
      <c r="AI50" s="37"/>
      <c r="AJ50" s="37"/>
      <c r="AK50" s="37"/>
      <c r="AL50" s="37"/>
      <c r="AM50" s="37"/>
      <c r="AR50" s="34" t="str">
        <f ca="1">AR49</f>
        <v>-</v>
      </c>
      <c r="AS50" s="360"/>
      <c r="AT50" s="360"/>
      <c r="AU50" s="360"/>
      <c r="AV50" s="360"/>
      <c r="AW50" s="360"/>
      <c r="AX50" s="360"/>
      <c r="AY50" s="360"/>
      <c r="AZ50" s="360"/>
      <c r="BA50" s="360"/>
      <c r="BB50" s="360"/>
      <c r="BC50" s="360"/>
      <c r="BD50" s="360"/>
      <c r="BE50" s="360"/>
      <c r="BF50" s="360"/>
      <c r="BG50" s="30" t="str">
        <f ca="1">BG49</f>
        <v>-</v>
      </c>
      <c r="BM50" s="34" t="str">
        <f ca="1">BM49</f>
        <v>-</v>
      </c>
      <c r="BN50" s="362"/>
      <c r="BO50" s="362"/>
      <c r="BP50" s="362"/>
      <c r="BQ50" s="362"/>
      <c r="BR50" s="362"/>
      <c r="BS50" s="362"/>
      <c r="BT50" s="362"/>
      <c r="BU50" s="362"/>
      <c r="BV50" s="362"/>
      <c r="BW50" s="362"/>
      <c r="BX50" s="362"/>
      <c r="BY50" s="362"/>
      <c r="BZ50" s="362"/>
      <c r="CA50" s="362"/>
      <c r="CB50" s="30" t="str">
        <f ca="1">CB49</f>
        <v>-</v>
      </c>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row>
    <row r="51" spans="5:130" ht="11.25" customHeight="1" thickBot="1">
      <c r="E51" s="23"/>
      <c r="V51" s="37"/>
      <c r="W51" s="37"/>
      <c r="X51" s="37"/>
      <c r="Y51" s="37"/>
      <c r="Z51" s="37"/>
      <c r="AA51" s="37"/>
      <c r="AB51" s="37"/>
      <c r="AC51" s="37"/>
      <c r="AD51" s="37"/>
      <c r="AE51" s="37"/>
      <c r="AF51" s="37"/>
      <c r="AG51" s="37"/>
      <c r="AH51" s="37"/>
      <c r="AI51" s="37"/>
      <c r="AJ51" s="37"/>
      <c r="AK51" s="37"/>
      <c r="AL51" s="37"/>
      <c r="AM51" s="37"/>
      <c r="AR51" s="35" t="str">
        <f ca="1">AR50</f>
        <v>-</v>
      </c>
      <c r="AS51" s="36" t="str">
        <f t="shared" ref="AS51" ca="1" si="94">AR51</f>
        <v>-</v>
      </c>
      <c r="AT51" s="36" t="str">
        <f t="shared" ref="AT51" ca="1" si="95">AS51</f>
        <v>-</v>
      </c>
      <c r="AU51" s="36" t="str">
        <f t="shared" ref="AU51" ca="1" si="96">AT51</f>
        <v>-</v>
      </c>
      <c r="AV51" s="36" t="str">
        <f t="shared" ref="AV51" ca="1" si="97">AU51</f>
        <v>-</v>
      </c>
      <c r="AW51" s="36" t="str">
        <f t="shared" ref="AW51" ca="1" si="98">AV51</f>
        <v>-</v>
      </c>
      <c r="AX51" s="36" t="str">
        <f t="shared" ref="AX51" ca="1" si="99">AW51</f>
        <v>-</v>
      </c>
      <c r="AY51" s="36" t="str">
        <f t="shared" ref="AY51" ca="1" si="100">AX51</f>
        <v>-</v>
      </c>
      <c r="AZ51" s="36" t="str">
        <f t="shared" ref="AZ51" ca="1" si="101">AY51</f>
        <v>-</v>
      </c>
      <c r="BA51" s="36" t="str">
        <f t="shared" ref="BA51" ca="1" si="102">AZ51</f>
        <v>-</v>
      </c>
      <c r="BB51" s="36" t="str">
        <f t="shared" ref="BB51" ca="1" si="103">BA51</f>
        <v>-</v>
      </c>
      <c r="BC51" s="36" t="str">
        <f t="shared" ref="BC51" ca="1" si="104">BB51</f>
        <v>-</v>
      </c>
      <c r="BD51" s="36" t="str">
        <f t="shared" ref="BD51" ca="1" si="105">BC51</f>
        <v>-</v>
      </c>
      <c r="BE51" s="36" t="str">
        <f t="shared" ref="BE51" ca="1" si="106">BD51</f>
        <v>-</v>
      </c>
      <c r="BF51" s="36" t="str">
        <f t="shared" ref="BF51" ca="1" si="107">BE51</f>
        <v>-</v>
      </c>
      <c r="BG51" s="31" t="str">
        <f t="shared" ref="BG51" ca="1" si="108">BF51</f>
        <v>-</v>
      </c>
      <c r="BM51" s="35" t="str">
        <f ca="1">BM50</f>
        <v>-</v>
      </c>
      <c r="BN51" s="36" t="str">
        <f t="shared" ref="BN51:CB51" ca="1" si="109">BM51</f>
        <v>-</v>
      </c>
      <c r="BO51" s="36" t="str">
        <f t="shared" ca="1" si="109"/>
        <v>-</v>
      </c>
      <c r="BP51" s="36" t="str">
        <f t="shared" ca="1" si="109"/>
        <v>-</v>
      </c>
      <c r="BQ51" s="36" t="str">
        <f t="shared" ca="1" si="109"/>
        <v>-</v>
      </c>
      <c r="BR51" s="36" t="str">
        <f t="shared" ca="1" si="109"/>
        <v>-</v>
      </c>
      <c r="BS51" s="36" t="str">
        <f t="shared" ca="1" si="109"/>
        <v>-</v>
      </c>
      <c r="BT51" s="36" t="str">
        <f t="shared" ca="1" si="109"/>
        <v>-</v>
      </c>
      <c r="BU51" s="36" t="str">
        <f t="shared" ca="1" si="109"/>
        <v>-</v>
      </c>
      <c r="BV51" s="36" t="str">
        <f t="shared" ca="1" si="109"/>
        <v>-</v>
      </c>
      <c r="BW51" s="36" t="str">
        <f t="shared" ca="1" si="109"/>
        <v>-</v>
      </c>
      <c r="BX51" s="36" t="str">
        <f t="shared" ca="1" si="109"/>
        <v>-</v>
      </c>
      <c r="BY51" s="36" t="str">
        <f t="shared" ca="1" si="109"/>
        <v>-</v>
      </c>
      <c r="BZ51" s="36" t="str">
        <f t="shared" ca="1" si="109"/>
        <v>-</v>
      </c>
      <c r="CA51" s="36" t="str">
        <f t="shared" ca="1" si="109"/>
        <v>-</v>
      </c>
      <c r="CB51" s="31" t="str">
        <f t="shared" ca="1" si="109"/>
        <v>-</v>
      </c>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row>
    <row r="52" spans="5:130" ht="11.25" customHeight="1">
      <c r="E52" s="23"/>
      <c r="AA52" s="37"/>
      <c r="AB52" s="37"/>
      <c r="AC52" s="37"/>
      <c r="AD52" s="37"/>
      <c r="AE52" s="37"/>
      <c r="AF52" s="37"/>
      <c r="AG52" s="37"/>
      <c r="AH52" s="37"/>
      <c r="AI52" s="37"/>
      <c r="AZ52" s="205"/>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row>
    <row r="53" spans="5:130" ht="11.25" customHeight="1">
      <c r="E53" s="23"/>
      <c r="AA53" s="37"/>
      <c r="AB53" s="37"/>
      <c r="AC53" s="37"/>
      <c r="AD53" s="37"/>
      <c r="AE53" s="37"/>
      <c r="AF53" s="37"/>
      <c r="AG53" s="37"/>
      <c r="AH53" s="37"/>
      <c r="AI53" s="37"/>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row>
    <row r="54" spans="5:130" ht="11.25" customHeight="1">
      <c r="E54" s="23"/>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row>
    <row r="55" spans="5:130" ht="11.25" customHeight="1">
      <c r="E55" s="23"/>
    </row>
    <row r="56" spans="5:130" ht="11.25" customHeight="1">
      <c r="E56" s="23"/>
    </row>
    <row r="57" spans="5:130" ht="11.25" customHeight="1">
      <c r="E57" s="23"/>
    </row>
    <row r="58" spans="5:130" ht="11.25" customHeight="1">
      <c r="E58" s="23"/>
    </row>
    <row r="59" spans="5:130" ht="11.25" customHeight="1">
      <c r="E59" s="23"/>
    </row>
    <row r="60" spans="5:130" ht="11.25" customHeight="1">
      <c r="E60" s="23"/>
    </row>
    <row r="61" spans="5:130" ht="11.25" customHeight="1">
      <c r="E61" s="23"/>
    </row>
    <row r="62" spans="5:130" ht="11.25" customHeight="1">
      <c r="E62" s="23"/>
    </row>
    <row r="63" spans="5:130" ht="11.25" customHeight="1">
      <c r="E63" s="23"/>
    </row>
    <row r="64" spans="5:130" ht="11.25" customHeight="1">
      <c r="E64" s="23"/>
    </row>
    <row r="65" spans="5:21" ht="11.25" customHeight="1">
      <c r="E65" s="23"/>
    </row>
    <row r="66" spans="5:21" ht="11.25" customHeight="1">
      <c r="E66" s="23"/>
    </row>
    <row r="67" spans="5:21" ht="11.25" customHeight="1">
      <c r="E67" s="23"/>
    </row>
    <row r="68" spans="5:21" ht="11.25" customHeight="1">
      <c r="E68" s="23"/>
    </row>
    <row r="69" spans="5:21" ht="11.25" customHeight="1">
      <c r="E69" s="23"/>
    </row>
    <row r="70" spans="5:21" ht="11.25" customHeight="1">
      <c r="E70" s="23"/>
    </row>
    <row r="71" spans="5:21" ht="11.25" customHeight="1">
      <c r="E71" s="24"/>
      <c r="F71" s="25"/>
      <c r="G71" s="25"/>
      <c r="H71" s="10"/>
      <c r="I71" s="10"/>
      <c r="J71" s="10"/>
      <c r="K71" s="10"/>
      <c r="L71" s="10"/>
      <c r="M71" s="10"/>
      <c r="N71" s="10"/>
      <c r="O71" s="10"/>
      <c r="P71" s="10"/>
      <c r="Q71" s="10"/>
      <c r="R71" s="10"/>
      <c r="S71" s="10"/>
      <c r="T71" s="10"/>
      <c r="U71" s="10"/>
    </row>
    <row r="72" spans="5:21" ht="11.25" customHeight="1">
      <c r="E72" s="23"/>
    </row>
    <row r="73" spans="5:21" ht="11.25" customHeight="1">
      <c r="E73" s="23"/>
    </row>
    <row r="74" spans="5:21" ht="11.25" customHeight="1">
      <c r="E74" s="23"/>
    </row>
    <row r="75" spans="5:21" ht="11.25" customHeight="1">
      <c r="E75" s="23"/>
    </row>
    <row r="76" spans="5:21" ht="11.25" customHeight="1">
      <c r="E76" s="23"/>
    </row>
    <row r="77" spans="5:21" ht="11.25" customHeight="1">
      <c r="E77" s="23"/>
    </row>
    <row r="78" spans="5:21" ht="11.25" customHeight="1">
      <c r="E78" s="23"/>
    </row>
    <row r="79" spans="5:21" ht="11.25" customHeight="1">
      <c r="E79" s="23"/>
    </row>
    <row r="80" spans="5:21" ht="11.25" customHeight="1">
      <c r="E80" s="23"/>
    </row>
    <row r="81" spans="5:5" ht="11.25" customHeight="1">
      <c r="E81" s="23"/>
    </row>
    <row r="82" spans="5:5" ht="11.25" customHeight="1">
      <c r="E82" s="23"/>
    </row>
    <row r="83" spans="5:5" ht="11.25" customHeight="1">
      <c r="E83" s="23"/>
    </row>
    <row r="84" spans="5:5" ht="11.25" customHeight="1">
      <c r="E84" s="23"/>
    </row>
    <row r="85" spans="5:5" ht="11.25" customHeight="1">
      <c r="E85" s="23"/>
    </row>
    <row r="86" spans="5:5" ht="11.25" customHeight="1">
      <c r="E86" s="23"/>
    </row>
    <row r="87" spans="5:5" ht="11.25" customHeight="1">
      <c r="E87" s="23"/>
    </row>
    <row r="88" spans="5:5" ht="11.25" customHeight="1">
      <c r="E88" s="23"/>
    </row>
    <row r="89" spans="5:5" ht="11.25" customHeight="1">
      <c r="E89" s="23"/>
    </row>
    <row r="90" spans="5:5" ht="11.25" customHeight="1">
      <c r="E90" s="23"/>
    </row>
    <row r="91" spans="5:5" ht="11.25" customHeight="1">
      <c r="E91" s="23"/>
    </row>
    <row r="92" spans="5:5" ht="11.25" customHeight="1">
      <c r="E92" s="23"/>
    </row>
    <row r="93" spans="5:5" ht="11.25" customHeight="1">
      <c r="E93" s="23"/>
    </row>
    <row r="94" spans="5:5" ht="11.25" customHeight="1">
      <c r="E94" s="23"/>
    </row>
    <row r="95" spans="5:5" ht="11.25" customHeight="1">
      <c r="E95" s="23"/>
    </row>
    <row r="96" spans="5:5" ht="11.25" customHeight="1">
      <c r="E96" s="23"/>
    </row>
    <row r="97" spans="5:5" ht="11.25" customHeight="1">
      <c r="E97" s="23"/>
    </row>
    <row r="98" spans="5:5" ht="11.25" customHeight="1">
      <c r="E98" s="23"/>
    </row>
    <row r="99" spans="5:5" ht="11.25" customHeight="1">
      <c r="E99" s="23"/>
    </row>
    <row r="100" spans="5:5" ht="11.25" customHeight="1">
      <c r="E100" s="23"/>
    </row>
  </sheetData>
  <sheetProtection password="E9B9" sheet="1" objects="1" scenarios="1"/>
  <mergeCells count="34">
    <mergeCell ref="AS47:BF50"/>
    <mergeCell ref="BK18:CE20"/>
    <mergeCell ref="W12:Y12"/>
    <mergeCell ref="CR12:DE14"/>
    <mergeCell ref="DF12:DR14"/>
    <mergeCell ref="DD23:DQ26"/>
    <mergeCell ref="BN47:CA50"/>
    <mergeCell ref="CI23:CV26"/>
    <mergeCell ref="CF18:CZ20"/>
    <mergeCell ref="BN31:CA34"/>
    <mergeCell ref="DA18:DU20"/>
    <mergeCell ref="BN39:CA42"/>
    <mergeCell ref="M12:N12"/>
    <mergeCell ref="R12:S12"/>
    <mergeCell ref="AB12:AD12"/>
    <mergeCell ref="CI31:CV34"/>
    <mergeCell ref="AS39:BF42"/>
    <mergeCell ref="U18:AO20"/>
    <mergeCell ref="BN23:CA26"/>
    <mergeCell ref="AS23:BF26"/>
    <mergeCell ref="X31:AK34"/>
    <mergeCell ref="AS31:BF34"/>
    <mergeCell ref="AP18:BJ20"/>
    <mergeCell ref="X23:AK26"/>
    <mergeCell ref="M10:Q11"/>
    <mergeCell ref="CD2:DK2"/>
    <mergeCell ref="CD3:DK3"/>
    <mergeCell ref="R10:V11"/>
    <mergeCell ref="W10:AA11"/>
    <mergeCell ref="L8:AC9"/>
    <mergeCell ref="D3:BO3"/>
    <mergeCell ref="CR9:DE11"/>
    <mergeCell ref="DF9:DR11"/>
    <mergeCell ref="CC5:DE7"/>
  </mergeCells>
  <phoneticPr fontId="0" type="noConversion"/>
  <conditionalFormatting sqref="DD23:DQ26 BN47:CA50 X23:AK26 X31:AK34 AS23:BF26 AS31:BF34 AS39:BF42 BN23:CA26 CI23:CV26 CI31:CV34">
    <cfRule type="expression" dxfId="46" priority="95" stopIfTrue="1">
      <formula>W22=1</formula>
    </cfRule>
    <cfRule type="expression" dxfId="45" priority="96" stopIfTrue="1">
      <formula>W22=2</formula>
    </cfRule>
    <cfRule type="expression" dxfId="44" priority="97" stopIfTrue="1">
      <formula>W22=3</formula>
    </cfRule>
  </conditionalFormatting>
  <conditionalFormatting sqref="CH23:CH26 CW23:CW26 DC23:DC26 DR23:DR26 BM46:CB46 CH30:CW30 CH22:CW22 DC22:DR22 BM51:CB51 CH35:CW35 CH27:CW27 DC27:DR27 BM47:BM50 CB47:CB50 CH31:CH34 CW31:CW34 AR22:BG22 BM22:CB22 W22:AL22 W30:AL30 AR30:BG30 AR38:BG38 W27:AL27 AR27:BG27 BM27:CB27 W35:AL35 AR35:BG35 AR43:BG43 W23:W26 AL23:AL26 AR23:AR26 BG23:BG26 BM23:BM26 CB23:CB26 W31:W34 AL31:AL34 AR31:AR34 BG31:BG34 AR39:AR42 BG39:BG42">
    <cfRule type="cellIs" dxfId="43" priority="98" stopIfTrue="1" operator="equal">
      <formula>1</formula>
    </cfRule>
    <cfRule type="cellIs" dxfId="42" priority="99" stopIfTrue="1" operator="equal">
      <formula>2</formula>
    </cfRule>
    <cfRule type="cellIs" dxfId="41" priority="100" stopIfTrue="1" operator="equal">
      <formula>3</formula>
    </cfRule>
  </conditionalFormatting>
  <conditionalFormatting sqref="CD2:CD3">
    <cfRule type="cellIs" dxfId="40" priority="101" stopIfTrue="1" operator="equal">
      <formula>0</formula>
    </cfRule>
  </conditionalFormatting>
  <conditionalFormatting sqref="BN47:CA50">
    <cfRule type="expression" dxfId="39" priority="86" stopIfTrue="1">
      <formula>BM46=1</formula>
    </cfRule>
    <cfRule type="expression" dxfId="38" priority="87" stopIfTrue="1">
      <formula>BM46=2</formula>
    </cfRule>
    <cfRule type="expression" dxfId="37" priority="88" stopIfTrue="1">
      <formula>BM46=3</formula>
    </cfRule>
  </conditionalFormatting>
  <conditionalFormatting sqref="CI23:CV26">
    <cfRule type="expression" dxfId="36" priority="83" stopIfTrue="1">
      <formula>CH22=1</formula>
    </cfRule>
    <cfRule type="expression" dxfId="35" priority="84" stopIfTrue="1">
      <formula>CH22=2</formula>
    </cfRule>
    <cfRule type="expression" dxfId="34" priority="85" stopIfTrue="1">
      <formula>CH22=3</formula>
    </cfRule>
  </conditionalFormatting>
  <conditionalFormatting sqref="CI31:CV34">
    <cfRule type="expression" dxfId="33" priority="77" stopIfTrue="1">
      <formula>CH30=1</formula>
    </cfRule>
    <cfRule type="expression" dxfId="32" priority="78" stopIfTrue="1">
      <formula>CH30=2</formula>
    </cfRule>
    <cfRule type="expression" dxfId="31" priority="79" stopIfTrue="1">
      <formula>CH30=3</formula>
    </cfRule>
  </conditionalFormatting>
  <conditionalFormatting sqref="DD23:DQ26">
    <cfRule type="expression" dxfId="30" priority="74" stopIfTrue="1">
      <formula>DC22=1</formula>
    </cfRule>
    <cfRule type="expression" dxfId="29" priority="75" stopIfTrue="1">
      <formula>DC22=2</formula>
    </cfRule>
    <cfRule type="expression" dxfId="28" priority="76" stopIfTrue="1">
      <formula>DC22=3</formula>
    </cfRule>
  </conditionalFormatting>
  <conditionalFormatting sqref="BN31:CA34">
    <cfRule type="expression" dxfId="27" priority="68" stopIfTrue="1">
      <formula>BM30=1</formula>
    </cfRule>
    <cfRule type="expression" dxfId="26" priority="69" stopIfTrue="1">
      <formula>BM30=2</formula>
    </cfRule>
    <cfRule type="expression" dxfId="25" priority="70" stopIfTrue="1">
      <formula>BM30=3</formula>
    </cfRule>
  </conditionalFormatting>
  <conditionalFormatting sqref="BM30:CB30 BM35:CB35 BM31:BM34 CB31:CB34">
    <cfRule type="cellIs" dxfId="24" priority="71" stopIfTrue="1" operator="equal">
      <formula>1</formula>
    </cfRule>
    <cfRule type="cellIs" dxfId="23" priority="72" stopIfTrue="1" operator="equal">
      <formula>2</formula>
    </cfRule>
    <cfRule type="cellIs" dxfId="22" priority="73" stopIfTrue="1" operator="equal">
      <formula>3</formula>
    </cfRule>
  </conditionalFormatting>
  <conditionalFormatting sqref="BN39:CA42">
    <cfRule type="expression" dxfId="21" priority="62" stopIfTrue="1">
      <formula>BM38=1</formula>
    </cfRule>
    <cfRule type="expression" dxfId="20" priority="63" stopIfTrue="1">
      <formula>BM38=2</formula>
    </cfRule>
    <cfRule type="expression" dxfId="19" priority="64" stopIfTrue="1">
      <formula>BM38=3</formula>
    </cfRule>
  </conditionalFormatting>
  <conditionalFormatting sqref="BM38:CB38 BM43:CB43 BM39:BM42 CB39:CB42">
    <cfRule type="cellIs" dxfId="18" priority="65" stopIfTrue="1" operator="equal">
      <formula>1</formula>
    </cfRule>
    <cfRule type="cellIs" dxfId="17" priority="66" stopIfTrue="1" operator="equal">
      <formula>2</formula>
    </cfRule>
    <cfRule type="cellIs" dxfId="16" priority="67" stopIfTrue="1" operator="equal">
      <formula>3</formula>
    </cfRule>
  </conditionalFormatting>
  <conditionalFormatting sqref="AS47:BF50">
    <cfRule type="expression" dxfId="15" priority="56" stopIfTrue="1">
      <formula>AR46=1</formula>
    </cfRule>
    <cfRule type="expression" dxfId="14" priority="57" stopIfTrue="1">
      <formula>AR46=2</formula>
    </cfRule>
    <cfRule type="expression" dxfId="13" priority="58" stopIfTrue="1">
      <formula>AR46=3</formula>
    </cfRule>
  </conditionalFormatting>
  <conditionalFormatting sqref="AR46:BG46 AR51:BG51 AR47:AR50 BG47:BG50">
    <cfRule type="cellIs" dxfId="12" priority="59" stopIfTrue="1" operator="equal">
      <formula>1</formula>
    </cfRule>
    <cfRule type="cellIs" dxfId="11" priority="60" stopIfTrue="1" operator="equal">
      <formula>2</formula>
    </cfRule>
    <cfRule type="cellIs" dxfId="10" priority="61" stopIfTrue="1" operator="equal">
      <formula>3</formula>
    </cfRule>
  </conditionalFormatting>
  <conditionalFormatting sqref="DF9">
    <cfRule type="cellIs" dxfId="9" priority="3" stopIfTrue="1" operator="equal">
      <formula>"Validé"</formula>
    </cfRule>
    <cfRule type="cellIs" dxfId="8" priority="4" stopIfTrue="1" operator="equal">
      <formula>"Complet"</formula>
    </cfRule>
  </conditionalFormatting>
  <conditionalFormatting sqref="DF12">
    <cfRule type="cellIs" dxfId="7" priority="1" stopIfTrue="1" operator="equal">
      <formula>"Validé"</formula>
    </cfRule>
    <cfRule type="cellIs" dxfId="6" priority="2" stopIfTrue="1" operator="equal">
      <formula>"Complet"</formula>
    </cfRule>
  </conditionalFormatting>
  <printOptions verticalCentered="1"/>
  <pageMargins left="0.39370078740157483" right="0.39370078740157483" top="0.78740157480314965" bottom="0.59055118110236227" header="0.39370078740157483" footer="0.39370078740157483"/>
  <pageSetup paperSize="9" scale="37" orientation="landscape" verticalDpi="1200" r:id="rId1"/>
  <headerFooter alignWithMargins="0">
    <oddFooter>&amp;R&amp;P/&amp;N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F324"/>
  <sheetViews>
    <sheetView view="pageBreakPreview" topLeftCell="A5" zoomScaleNormal="100" zoomScaleSheetLayoutView="100" workbookViewId="0">
      <selection activeCell="A5" sqref="A5:A8"/>
    </sheetView>
  </sheetViews>
  <sheetFormatPr baseColWidth="10" defaultColWidth="11.85546875" defaultRowHeight="13.2"/>
  <cols>
    <col min="1" max="1" width="17.140625" style="178" customWidth="1"/>
    <col min="2" max="2" width="14.85546875" style="178" bestFit="1" customWidth="1"/>
    <col min="3" max="3" width="12.85546875" style="178" customWidth="1"/>
    <col min="4" max="4" width="97.7109375" style="178" customWidth="1"/>
    <col min="5" max="5" width="15.85546875" style="178" bestFit="1" customWidth="1"/>
    <col min="6" max="16384" width="11.85546875" style="178"/>
  </cols>
  <sheetData>
    <row r="1" spans="1:6">
      <c r="A1" s="177" t="s">
        <v>94</v>
      </c>
      <c r="B1" s="177"/>
      <c r="C1" s="177"/>
      <c r="D1" s="177"/>
      <c r="E1" s="177"/>
      <c r="F1" s="177"/>
    </row>
    <row r="2" spans="1:6">
      <c r="A2" s="178" t="s">
        <v>92</v>
      </c>
    </row>
    <row r="3" spans="1:6">
      <c r="A3" s="178" t="s">
        <v>93</v>
      </c>
    </row>
    <row r="4" spans="1:6">
      <c r="A4" s="177" t="s">
        <v>74</v>
      </c>
      <c r="B4" s="177"/>
      <c r="C4" s="177"/>
      <c r="D4" s="177"/>
      <c r="E4" s="177"/>
      <c r="F4" s="177"/>
    </row>
    <row r="5" spans="1:6">
      <c r="A5" s="178" t="s">
        <v>75</v>
      </c>
    </row>
    <row r="6" spans="1:6">
      <c r="A6" s="178" t="s">
        <v>76</v>
      </c>
    </row>
    <row r="7" spans="1:6">
      <c r="A7" s="178" t="s">
        <v>224</v>
      </c>
    </row>
    <row r="8" spans="1:6">
      <c r="A8" s="178" t="s">
        <v>225</v>
      </c>
    </row>
    <row r="9" spans="1:6">
      <c r="A9" s="177" t="s">
        <v>66</v>
      </c>
      <c r="B9" s="177"/>
      <c r="C9" s="177"/>
      <c r="D9" s="177"/>
      <c r="E9" s="177"/>
      <c r="F9" s="177"/>
    </row>
    <row r="10" spans="1:6">
      <c r="A10" s="179" t="s">
        <v>45</v>
      </c>
      <c r="B10" s="179" t="s">
        <v>46</v>
      </c>
      <c r="C10" s="179"/>
      <c r="D10" s="179"/>
      <c r="E10" s="179"/>
      <c r="F10" s="179"/>
    </row>
    <row r="11" spans="1:6">
      <c r="A11" s="178">
        <v>1</v>
      </c>
      <c r="B11" s="178" t="s">
        <v>231</v>
      </c>
    </row>
    <row r="12" spans="1:6">
      <c r="A12" s="178">
        <v>2</v>
      </c>
      <c r="B12" s="178" t="s">
        <v>229</v>
      </c>
    </row>
    <row r="13" spans="1:6">
      <c r="A13" s="178">
        <v>3</v>
      </c>
      <c r="B13" s="178" t="s">
        <v>230</v>
      </c>
    </row>
    <row r="14" spans="1:6">
      <c r="A14" s="178">
        <v>4</v>
      </c>
      <c r="B14" s="178" t="s">
        <v>226</v>
      </c>
    </row>
    <row r="15" spans="1:6">
      <c r="A15" s="177" t="s">
        <v>67</v>
      </c>
      <c r="B15" s="177"/>
      <c r="C15" s="177"/>
      <c r="D15" s="177"/>
      <c r="E15" s="177"/>
      <c r="F15" s="177"/>
    </row>
    <row r="16" spans="1:6">
      <c r="A16" s="179" t="s">
        <v>45</v>
      </c>
      <c r="B16" s="179" t="s">
        <v>47</v>
      </c>
      <c r="C16" s="179" t="s">
        <v>46</v>
      </c>
      <c r="D16" s="179"/>
      <c r="E16" s="179"/>
      <c r="F16" s="179"/>
    </row>
    <row r="17" spans="1:6">
      <c r="A17" s="178" t="s">
        <v>48</v>
      </c>
      <c r="B17" s="178">
        <v>1</v>
      </c>
      <c r="C17" s="178" t="s">
        <v>235</v>
      </c>
    </row>
    <row r="18" spans="1:6">
      <c r="A18" s="178" t="s">
        <v>49</v>
      </c>
      <c r="B18" s="178">
        <v>2</v>
      </c>
      <c r="C18" s="178" t="s">
        <v>234</v>
      </c>
    </row>
    <row r="19" spans="1:6">
      <c r="A19" s="178" t="s">
        <v>50</v>
      </c>
      <c r="B19" s="178">
        <v>3</v>
      </c>
      <c r="C19" s="178" t="s">
        <v>233</v>
      </c>
    </row>
    <row r="20" spans="1:6">
      <c r="A20" s="178" t="s">
        <v>51</v>
      </c>
      <c r="B20" s="178">
        <v>3</v>
      </c>
      <c r="C20" s="178" t="s">
        <v>223</v>
      </c>
    </row>
    <row r="21" spans="1:6">
      <c r="A21" s="178" t="s">
        <v>52</v>
      </c>
      <c r="B21" s="178">
        <v>4</v>
      </c>
      <c r="C21" s="178" t="s">
        <v>254</v>
      </c>
    </row>
    <row r="22" spans="1:6">
      <c r="A22" s="177" t="s">
        <v>68</v>
      </c>
      <c r="B22" s="177"/>
      <c r="C22" s="177"/>
      <c r="D22" s="177"/>
      <c r="E22" s="177"/>
      <c r="F22" s="177"/>
    </row>
    <row r="23" spans="1:6">
      <c r="A23" s="179" t="s">
        <v>45</v>
      </c>
      <c r="B23" s="179" t="s">
        <v>47</v>
      </c>
      <c r="C23" s="179" t="s">
        <v>46</v>
      </c>
      <c r="D23" s="179"/>
      <c r="E23" s="179"/>
      <c r="F23" s="179"/>
    </row>
    <row r="24" spans="1:6">
      <c r="A24" s="178" t="s">
        <v>10</v>
      </c>
      <c r="B24" s="178" t="s">
        <v>48</v>
      </c>
      <c r="C24" s="178" t="s">
        <v>220</v>
      </c>
      <c r="D24" s="178" t="s">
        <v>75</v>
      </c>
    </row>
    <row r="25" spans="1:6">
      <c r="A25" s="178" t="s">
        <v>11</v>
      </c>
      <c r="B25" s="178" t="s">
        <v>48</v>
      </c>
      <c r="C25" s="178" t="s">
        <v>221</v>
      </c>
      <c r="D25" s="178" t="s">
        <v>75</v>
      </c>
    </row>
    <row r="26" spans="1:6">
      <c r="A26" s="178" t="s">
        <v>12</v>
      </c>
      <c r="B26" s="178" t="s">
        <v>49</v>
      </c>
      <c r="C26" s="178" t="s">
        <v>236</v>
      </c>
      <c r="D26" s="178" t="s">
        <v>76</v>
      </c>
    </row>
    <row r="27" spans="1:6">
      <c r="A27" s="178" t="s">
        <v>13</v>
      </c>
      <c r="B27" s="178" t="s">
        <v>49</v>
      </c>
      <c r="C27" s="178" t="s">
        <v>237</v>
      </c>
      <c r="D27" s="178" t="s">
        <v>76</v>
      </c>
    </row>
    <row r="28" spans="1:6">
      <c r="A28" s="178" t="s">
        <v>14</v>
      </c>
      <c r="B28" s="178" t="s">
        <v>49</v>
      </c>
      <c r="C28" s="178" t="s">
        <v>252</v>
      </c>
      <c r="D28" s="178" t="s">
        <v>76</v>
      </c>
    </row>
    <row r="29" spans="1:6">
      <c r="A29" s="178" t="s">
        <v>15</v>
      </c>
      <c r="B29" s="178" t="s">
        <v>49</v>
      </c>
      <c r="C29" s="178" t="s">
        <v>238</v>
      </c>
      <c r="D29" s="178" t="s">
        <v>76</v>
      </c>
    </row>
    <row r="30" spans="1:6">
      <c r="A30" s="178" t="s">
        <v>16</v>
      </c>
      <c r="B30" s="178" t="s">
        <v>50</v>
      </c>
      <c r="C30" s="178" t="s">
        <v>239</v>
      </c>
      <c r="D30" s="178" t="s">
        <v>224</v>
      </c>
    </row>
    <row r="31" spans="1:6">
      <c r="A31" s="178" t="s">
        <v>25</v>
      </c>
      <c r="B31" s="178" t="s">
        <v>50</v>
      </c>
      <c r="C31" s="178" t="s">
        <v>240</v>
      </c>
      <c r="D31" s="178" t="s">
        <v>224</v>
      </c>
    </row>
    <row r="32" spans="1:6">
      <c r="A32" s="178" t="s">
        <v>26</v>
      </c>
      <c r="B32" s="178" t="s">
        <v>50</v>
      </c>
      <c r="C32" s="178" t="s">
        <v>241</v>
      </c>
      <c r="D32" s="178" t="s">
        <v>224</v>
      </c>
    </row>
    <row r="33" spans="1:6">
      <c r="A33" s="178" t="s">
        <v>27</v>
      </c>
      <c r="B33" s="178" t="s">
        <v>50</v>
      </c>
      <c r="C33" s="178" t="s">
        <v>243</v>
      </c>
      <c r="D33" s="178" t="s">
        <v>224</v>
      </c>
    </row>
    <row r="34" spans="1:6">
      <c r="A34" s="178" t="s">
        <v>28</v>
      </c>
      <c r="B34" s="178" t="s">
        <v>51</v>
      </c>
      <c r="C34" s="178" t="s">
        <v>222</v>
      </c>
      <c r="D34" s="178" t="s">
        <v>224</v>
      </c>
    </row>
    <row r="35" spans="1:6">
      <c r="A35" s="178" t="s">
        <v>23</v>
      </c>
      <c r="B35" s="178" t="s">
        <v>51</v>
      </c>
      <c r="C35" s="178" t="s">
        <v>242</v>
      </c>
      <c r="D35" s="178" t="s">
        <v>224</v>
      </c>
    </row>
    <row r="36" spans="1:6">
      <c r="A36" s="178" t="s">
        <v>24</v>
      </c>
      <c r="B36" s="178" t="s">
        <v>52</v>
      </c>
      <c r="C36" s="178" t="s">
        <v>253</v>
      </c>
      <c r="D36" s="178" t="s">
        <v>225</v>
      </c>
    </row>
    <row r="37" spans="1:6">
      <c r="A37" s="177" t="s">
        <v>80</v>
      </c>
      <c r="B37" s="177"/>
      <c r="C37" s="177"/>
      <c r="D37" s="177"/>
      <c r="E37" s="177"/>
      <c r="F37" s="177"/>
    </row>
    <row r="38" spans="1:6">
      <c r="A38" s="179" t="s">
        <v>45</v>
      </c>
      <c r="B38" s="179" t="s">
        <v>53</v>
      </c>
      <c r="C38" s="179"/>
      <c r="D38" s="179"/>
      <c r="E38" s="179"/>
      <c r="F38" s="179"/>
    </row>
    <row r="39" spans="1:6">
      <c r="A39" s="178" t="s">
        <v>17</v>
      </c>
      <c r="B39" s="178">
        <v>1</v>
      </c>
    </row>
    <row r="40" spans="1:6">
      <c r="A40" s="178" t="s">
        <v>18</v>
      </c>
      <c r="B40" s="178">
        <v>0</v>
      </c>
    </row>
    <row r="41" spans="1:6">
      <c r="A41" s="178" t="s">
        <v>78</v>
      </c>
    </row>
    <row r="42" spans="1:6">
      <c r="A42" s="177" t="s">
        <v>81</v>
      </c>
      <c r="B42" s="177"/>
      <c r="C42" s="177"/>
      <c r="D42" s="177"/>
      <c r="E42" s="177"/>
      <c r="F42" s="177"/>
    </row>
    <row r="43" spans="1:6">
      <c r="A43" s="179" t="s">
        <v>45</v>
      </c>
      <c r="B43" s="179" t="s">
        <v>53</v>
      </c>
      <c r="C43" s="179"/>
      <c r="D43" s="179"/>
      <c r="E43" s="179"/>
      <c r="F43" s="179"/>
    </row>
    <row r="44" spans="1:6">
      <c r="A44" s="178" t="s">
        <v>17</v>
      </c>
      <c r="B44" s="178">
        <v>0.5</v>
      </c>
    </row>
    <row r="45" spans="1:6">
      <c r="A45" s="178" t="s">
        <v>18</v>
      </c>
      <c r="B45" s="178">
        <v>0</v>
      </c>
    </row>
    <row r="46" spans="1:6">
      <c r="A46" s="178" t="s">
        <v>78</v>
      </c>
    </row>
    <row r="47" spans="1:6">
      <c r="A47" s="177" t="s">
        <v>82</v>
      </c>
      <c r="B47" s="177"/>
      <c r="C47" s="177"/>
      <c r="D47" s="177"/>
      <c r="E47" s="177"/>
      <c r="F47" s="177"/>
    </row>
    <row r="48" spans="1:6">
      <c r="A48" s="179" t="s">
        <v>45</v>
      </c>
      <c r="B48" s="179" t="s">
        <v>53</v>
      </c>
      <c r="C48" s="179"/>
      <c r="D48" s="179"/>
      <c r="E48" s="179"/>
      <c r="F48" s="179"/>
    </row>
    <row r="49" spans="1:6">
      <c r="A49" s="178" t="s">
        <v>17</v>
      </c>
      <c r="B49" s="178">
        <v>0.25</v>
      </c>
    </row>
    <row r="50" spans="1:6">
      <c r="A50" s="178" t="s">
        <v>18</v>
      </c>
      <c r="B50" s="178">
        <v>0</v>
      </c>
    </row>
    <row r="51" spans="1:6">
      <c r="A51" s="178" t="s">
        <v>78</v>
      </c>
    </row>
    <row r="52" spans="1:6">
      <c r="A52" s="177" t="s">
        <v>84</v>
      </c>
      <c r="B52" s="177"/>
      <c r="C52" s="177"/>
      <c r="D52" s="177"/>
      <c r="E52" s="177"/>
      <c r="F52" s="177"/>
    </row>
    <row r="53" spans="1:6">
      <c r="A53" s="179" t="s">
        <v>45</v>
      </c>
      <c r="B53" s="179" t="s">
        <v>53</v>
      </c>
      <c r="C53" s="179"/>
      <c r="D53" s="179"/>
      <c r="E53" s="179"/>
      <c r="F53" s="179"/>
    </row>
    <row r="54" spans="1:6">
      <c r="A54" s="178" t="s">
        <v>17</v>
      </c>
      <c r="B54" s="178">
        <v>0</v>
      </c>
    </row>
    <row r="55" spans="1:6">
      <c r="A55" s="178" t="s">
        <v>18</v>
      </c>
      <c r="B55" s="178">
        <v>1</v>
      </c>
    </row>
    <row r="56" spans="1:6">
      <c r="A56" s="178" t="s">
        <v>78</v>
      </c>
    </row>
    <row r="57" spans="1:6">
      <c r="A57" s="177" t="s">
        <v>72</v>
      </c>
      <c r="B57" s="177"/>
      <c r="C57" s="177"/>
      <c r="D57" s="177"/>
      <c r="E57" s="177"/>
      <c r="F57" s="177"/>
    </row>
    <row r="58" spans="1:6">
      <c r="A58" s="179" t="s">
        <v>45</v>
      </c>
      <c r="B58" s="179" t="s">
        <v>53</v>
      </c>
      <c r="C58" s="179"/>
      <c r="D58" s="179"/>
      <c r="E58" s="179"/>
      <c r="F58" s="179"/>
    </row>
    <row r="59" spans="1:6">
      <c r="A59" s="178" t="s">
        <v>17</v>
      </c>
      <c r="B59" s="178">
        <v>1</v>
      </c>
    </row>
    <row r="60" spans="1:6">
      <c r="A60" s="178" t="s">
        <v>227</v>
      </c>
      <c r="B60" s="178">
        <v>0.5</v>
      </c>
    </row>
    <row r="61" spans="1:6">
      <c r="A61" s="178" t="s">
        <v>18</v>
      </c>
      <c r="B61" s="178">
        <v>0</v>
      </c>
    </row>
    <row r="62" spans="1:6">
      <c r="A62" s="178" t="s">
        <v>78</v>
      </c>
    </row>
    <row r="63" spans="1:6">
      <c r="A63" s="177" t="s">
        <v>86</v>
      </c>
      <c r="B63" s="177"/>
      <c r="C63" s="177"/>
      <c r="D63" s="177"/>
      <c r="E63" s="177"/>
      <c r="F63" s="177"/>
    </row>
    <row r="64" spans="1:6">
      <c r="A64" s="179" t="s">
        <v>45</v>
      </c>
      <c r="B64" s="179" t="s">
        <v>53</v>
      </c>
      <c r="C64" s="179"/>
      <c r="D64" s="179"/>
      <c r="E64" s="179"/>
      <c r="F64" s="179"/>
    </row>
    <row r="65" spans="1:6">
      <c r="A65" s="178" t="s">
        <v>87</v>
      </c>
      <c r="B65" s="178">
        <v>1</v>
      </c>
    </row>
    <row r="66" spans="1:6">
      <c r="A66" s="178" t="s">
        <v>88</v>
      </c>
      <c r="B66" s="178">
        <v>0.5</v>
      </c>
    </row>
    <row r="67" spans="1:6">
      <c r="A67" s="178" t="s">
        <v>78</v>
      </c>
    </row>
    <row r="68" spans="1:6">
      <c r="A68" s="177" t="s">
        <v>69</v>
      </c>
      <c r="B68" s="177"/>
      <c r="C68" s="177"/>
      <c r="D68" s="177"/>
      <c r="E68" s="177"/>
      <c r="F68" s="177"/>
    </row>
    <row r="69" spans="1:6">
      <c r="A69" s="179" t="s">
        <v>65</v>
      </c>
      <c r="B69" s="179"/>
      <c r="C69" s="179"/>
      <c r="D69" s="179"/>
      <c r="E69" s="179"/>
      <c r="F69" s="179"/>
    </row>
    <row r="70" spans="1:6">
      <c r="A70" s="178" t="s">
        <v>60</v>
      </c>
    </row>
    <row r="71" spans="1:6">
      <c r="A71" s="178" t="s">
        <v>79</v>
      </c>
    </row>
    <row r="72" spans="1:6">
      <c r="A72" s="178" t="s">
        <v>83</v>
      </c>
    </row>
    <row r="73" spans="1:6">
      <c r="A73" s="178" t="s">
        <v>61</v>
      </c>
    </row>
    <row r="74" spans="1:6">
      <c r="A74" s="178" t="s">
        <v>71</v>
      </c>
    </row>
    <row r="75" spans="1:6">
      <c r="A75" s="178" t="s">
        <v>85</v>
      </c>
    </row>
    <row r="76" spans="1:6">
      <c r="A76" s="177" t="s">
        <v>56</v>
      </c>
      <c r="B76" s="177"/>
      <c r="C76" s="177"/>
      <c r="D76" s="177"/>
      <c r="E76" s="177"/>
      <c r="F76" s="177"/>
    </row>
    <row r="77" spans="1:6">
      <c r="A77" s="179" t="s">
        <v>54</v>
      </c>
      <c r="B77" s="179" t="s">
        <v>45</v>
      </c>
      <c r="C77" s="179" t="s">
        <v>47</v>
      </c>
      <c r="D77" s="179" t="s">
        <v>55</v>
      </c>
      <c r="E77" s="179" t="s">
        <v>57</v>
      </c>
      <c r="F77" s="179"/>
    </row>
    <row r="78" spans="1:6">
      <c r="A78" s="178">
        <v>1</v>
      </c>
      <c r="B78" s="178" t="str">
        <f>C78&amp;TEXT(A78,".00")</f>
        <v>A.01</v>
      </c>
      <c r="C78" s="178" t="s">
        <v>10</v>
      </c>
      <c r="D78" s="178" t="s">
        <v>95</v>
      </c>
      <c r="E78" s="178" t="s">
        <v>71</v>
      </c>
    </row>
    <row r="79" spans="1:6">
      <c r="A79" s="178">
        <f t="shared" ref="A79:A150" ca="1" si="0">INDIRECT(ADDRESS(ROW()-1,COLUMN()))+1</f>
        <v>2</v>
      </c>
      <c r="B79" s="178" t="str">
        <f t="shared" ref="B79:B150" ca="1" si="1">C79&amp;TEXT(A79,".00")</f>
        <v>A.02</v>
      </c>
      <c r="C79" s="178" t="s">
        <v>10</v>
      </c>
      <c r="D79" s="178" t="s">
        <v>96</v>
      </c>
      <c r="E79" s="178" t="s">
        <v>71</v>
      </c>
      <c r="F79" s="180"/>
    </row>
    <row r="80" spans="1:6">
      <c r="A80" s="178">
        <f t="shared" ca="1" si="0"/>
        <v>3</v>
      </c>
      <c r="B80" s="178" t="str">
        <f t="shared" ca="1" si="1"/>
        <v>A.03</v>
      </c>
      <c r="C80" s="178" t="s">
        <v>10</v>
      </c>
      <c r="D80" s="178" t="s">
        <v>97</v>
      </c>
      <c r="E80" s="178" t="s">
        <v>71</v>
      </c>
    </row>
    <row r="81" spans="1:6">
      <c r="A81" s="178">
        <f t="shared" ca="1" si="0"/>
        <v>4</v>
      </c>
      <c r="B81" s="178" t="str">
        <f t="shared" ca="1" si="1"/>
        <v>A.04</v>
      </c>
      <c r="C81" s="178" t="s">
        <v>10</v>
      </c>
      <c r="D81" s="178" t="s">
        <v>98</v>
      </c>
      <c r="E81" s="178" t="s">
        <v>71</v>
      </c>
    </row>
    <row r="82" spans="1:6">
      <c r="A82" s="178">
        <f t="shared" ca="1" si="0"/>
        <v>5</v>
      </c>
      <c r="B82" s="178" t="str">
        <f t="shared" ca="1" si="1"/>
        <v>A.05</v>
      </c>
      <c r="C82" s="178" t="s">
        <v>10</v>
      </c>
      <c r="D82" s="178" t="s">
        <v>99</v>
      </c>
      <c r="E82" s="178" t="s">
        <v>71</v>
      </c>
    </row>
    <row r="83" spans="1:6">
      <c r="A83" s="178">
        <f t="shared" ca="1" si="0"/>
        <v>6</v>
      </c>
      <c r="B83" s="178" t="str">
        <f t="shared" ca="1" si="1"/>
        <v>A.06</v>
      </c>
      <c r="C83" s="178" t="s">
        <v>10</v>
      </c>
      <c r="D83" s="178" t="s">
        <v>100</v>
      </c>
      <c r="E83" s="178" t="s">
        <v>71</v>
      </c>
      <c r="F83" s="180"/>
    </row>
    <row r="84" spans="1:6">
      <c r="A84" s="178">
        <f t="shared" ca="1" si="0"/>
        <v>7</v>
      </c>
      <c r="B84" s="178" t="str">
        <f t="shared" ca="1" si="1"/>
        <v>A.07</v>
      </c>
      <c r="C84" s="178" t="s">
        <v>10</v>
      </c>
      <c r="D84" s="195" t="s">
        <v>101</v>
      </c>
      <c r="E84" s="178" t="s">
        <v>71</v>
      </c>
    </row>
    <row r="85" spans="1:6">
      <c r="A85" s="178">
        <f t="shared" ca="1" si="0"/>
        <v>8</v>
      </c>
      <c r="B85" s="178" t="str">
        <f t="shared" ca="1" si="1"/>
        <v>A.08</v>
      </c>
      <c r="C85" s="178" t="s">
        <v>10</v>
      </c>
      <c r="D85" s="178" t="s">
        <v>102</v>
      </c>
      <c r="E85" s="178" t="s">
        <v>71</v>
      </c>
    </row>
    <row r="86" spans="1:6">
      <c r="A86" s="178">
        <f t="shared" ca="1" si="0"/>
        <v>9</v>
      </c>
      <c r="B86" s="178" t="str">
        <f t="shared" ca="1" si="1"/>
        <v>A.09</v>
      </c>
      <c r="C86" s="178" t="s">
        <v>10</v>
      </c>
      <c r="D86" s="178" t="s">
        <v>103</v>
      </c>
      <c r="E86" s="178" t="s">
        <v>71</v>
      </c>
    </row>
    <row r="87" spans="1:6" ht="12" customHeight="1">
      <c r="A87" s="178">
        <f t="shared" ca="1" si="0"/>
        <v>10</v>
      </c>
      <c r="B87" s="178" t="str">
        <f t="shared" ca="1" si="1"/>
        <v>A.10</v>
      </c>
      <c r="C87" s="178" t="s">
        <v>10</v>
      </c>
      <c r="D87" s="178" t="s">
        <v>104</v>
      </c>
      <c r="E87" s="178" t="s">
        <v>71</v>
      </c>
      <c r="F87" s="180"/>
    </row>
    <row r="88" spans="1:6">
      <c r="A88" s="178">
        <f t="shared" ca="1" si="0"/>
        <v>11</v>
      </c>
      <c r="B88" s="178" t="str">
        <f t="shared" ca="1" si="1"/>
        <v>A.11</v>
      </c>
      <c r="C88" s="178" t="s">
        <v>10</v>
      </c>
      <c r="D88" s="178" t="s">
        <v>105</v>
      </c>
      <c r="E88" s="178" t="s">
        <v>71</v>
      </c>
    </row>
    <row r="89" spans="1:6">
      <c r="A89" s="178">
        <f t="shared" ca="1" si="0"/>
        <v>12</v>
      </c>
      <c r="B89" s="178" t="str">
        <f t="shared" ca="1" si="1"/>
        <v>A.12</v>
      </c>
      <c r="C89" s="178" t="s">
        <v>10</v>
      </c>
      <c r="D89" s="178" t="s">
        <v>106</v>
      </c>
      <c r="E89" s="178" t="s">
        <v>71</v>
      </c>
    </row>
    <row r="90" spans="1:6">
      <c r="A90" s="178">
        <f t="shared" ca="1" si="0"/>
        <v>13</v>
      </c>
      <c r="B90" s="178" t="str">
        <f t="shared" ca="1" si="1"/>
        <v>A.13</v>
      </c>
      <c r="C90" s="178" t="s">
        <v>10</v>
      </c>
      <c r="D90" s="178" t="s">
        <v>107</v>
      </c>
      <c r="E90" s="178" t="s">
        <v>71</v>
      </c>
    </row>
    <row r="91" spans="1:6">
      <c r="A91" s="178">
        <f t="shared" ca="1" si="0"/>
        <v>14</v>
      </c>
      <c r="B91" s="178" t="str">
        <f t="shared" ca="1" si="1"/>
        <v>A.14</v>
      </c>
      <c r="C91" s="178" t="s">
        <v>10</v>
      </c>
      <c r="D91" s="178" t="s">
        <v>108</v>
      </c>
      <c r="E91" s="178" t="s">
        <v>71</v>
      </c>
      <c r="F91" s="180"/>
    </row>
    <row r="92" spans="1:6">
      <c r="A92" s="178">
        <v>1</v>
      </c>
      <c r="B92" s="178" t="str">
        <f t="shared" si="1"/>
        <v>B.01</v>
      </c>
      <c r="C92" s="178" t="s">
        <v>11</v>
      </c>
      <c r="D92" s="178" t="s">
        <v>109</v>
      </c>
      <c r="E92" s="178" t="s">
        <v>71</v>
      </c>
    </row>
    <row r="93" spans="1:6">
      <c r="A93" s="178">
        <f t="shared" ca="1" si="0"/>
        <v>2</v>
      </c>
      <c r="B93" s="178" t="str">
        <f t="shared" ca="1" si="1"/>
        <v>B.02</v>
      </c>
      <c r="C93" s="178" t="s">
        <v>11</v>
      </c>
      <c r="D93" s="178" t="s">
        <v>110</v>
      </c>
      <c r="E93" s="178" t="s">
        <v>71</v>
      </c>
    </row>
    <row r="94" spans="1:6">
      <c r="A94" s="178">
        <f t="shared" ca="1" si="0"/>
        <v>3</v>
      </c>
      <c r="B94" s="178" t="str">
        <f t="shared" ca="1" si="1"/>
        <v>B.03</v>
      </c>
      <c r="C94" s="178" t="s">
        <v>11</v>
      </c>
      <c r="D94" s="178" t="s">
        <v>111</v>
      </c>
      <c r="E94" s="178" t="s">
        <v>71</v>
      </c>
    </row>
    <row r="95" spans="1:6" ht="12.75" customHeight="1">
      <c r="A95" s="178">
        <f t="shared" ca="1" si="0"/>
        <v>4</v>
      </c>
      <c r="B95" s="178" t="str">
        <f ca="1">C95&amp;TEXT(A95,".00")</f>
        <v>B.04</v>
      </c>
      <c r="C95" s="178" t="s">
        <v>11</v>
      </c>
      <c r="D95" s="178" t="s">
        <v>112</v>
      </c>
      <c r="E95" s="178" t="s">
        <v>71</v>
      </c>
    </row>
    <row r="96" spans="1:6" ht="12.75" customHeight="1">
      <c r="A96" s="178">
        <f t="shared" ca="1" si="0"/>
        <v>5</v>
      </c>
      <c r="B96" s="178" t="str">
        <f t="shared" ref="B96:B100" ca="1" si="2">C96&amp;TEXT(A96,".00")</f>
        <v>B.05</v>
      </c>
      <c r="C96" s="178" t="s">
        <v>11</v>
      </c>
      <c r="D96" s="178" t="s">
        <v>304</v>
      </c>
      <c r="E96" s="178" t="s">
        <v>71</v>
      </c>
    </row>
    <row r="97" spans="1:5" ht="12.75" customHeight="1">
      <c r="A97" s="178">
        <f t="shared" ca="1" si="0"/>
        <v>6</v>
      </c>
      <c r="B97" s="178" t="str">
        <f t="shared" ca="1" si="2"/>
        <v>B.06</v>
      </c>
      <c r="C97" s="178" t="s">
        <v>11</v>
      </c>
      <c r="D97" s="178" t="s">
        <v>305</v>
      </c>
      <c r="E97" s="178" t="s">
        <v>71</v>
      </c>
    </row>
    <row r="98" spans="1:5" ht="12.75" customHeight="1">
      <c r="A98" s="178">
        <f t="shared" ca="1" si="0"/>
        <v>7</v>
      </c>
      <c r="B98" s="178" t="str">
        <f t="shared" ca="1" si="2"/>
        <v>B.07</v>
      </c>
      <c r="C98" s="178" t="s">
        <v>11</v>
      </c>
      <c r="D98" s="178" t="s">
        <v>306</v>
      </c>
      <c r="E98" s="178" t="s">
        <v>71</v>
      </c>
    </row>
    <row r="99" spans="1:5">
      <c r="A99" s="178">
        <f t="shared" ca="1" si="0"/>
        <v>8</v>
      </c>
      <c r="B99" s="178" t="str">
        <f t="shared" ca="1" si="2"/>
        <v>B.08</v>
      </c>
      <c r="C99" s="178" t="s">
        <v>11</v>
      </c>
      <c r="D99" s="178" t="s">
        <v>113</v>
      </c>
      <c r="E99" s="178" t="s">
        <v>71</v>
      </c>
    </row>
    <row r="100" spans="1:5" ht="12.75" customHeight="1">
      <c r="A100" s="178">
        <f t="shared" ca="1" si="0"/>
        <v>9</v>
      </c>
      <c r="B100" s="178" t="str">
        <f t="shared" ca="1" si="2"/>
        <v>B.09</v>
      </c>
      <c r="C100" s="178" t="s">
        <v>11</v>
      </c>
      <c r="D100" s="178" t="s">
        <v>114</v>
      </c>
      <c r="E100" s="178" t="s">
        <v>71</v>
      </c>
    </row>
    <row r="101" spans="1:5">
      <c r="A101" s="178">
        <v>1</v>
      </c>
      <c r="B101" s="178" t="str">
        <f t="shared" si="1"/>
        <v>C.01</v>
      </c>
      <c r="C101" s="178" t="s">
        <v>12</v>
      </c>
      <c r="D101" s="178" t="s">
        <v>115</v>
      </c>
      <c r="E101" s="178" t="s">
        <v>71</v>
      </c>
    </row>
    <row r="102" spans="1:5">
      <c r="A102" s="178">
        <f t="shared" ca="1" si="0"/>
        <v>2</v>
      </c>
      <c r="B102" s="178" t="str">
        <f t="shared" ca="1" si="1"/>
        <v>C.02</v>
      </c>
      <c r="C102" s="178" t="s">
        <v>12</v>
      </c>
      <c r="D102" s="178" t="s">
        <v>116</v>
      </c>
      <c r="E102" s="178" t="s">
        <v>71</v>
      </c>
    </row>
    <row r="103" spans="1:5">
      <c r="A103" s="178">
        <f t="shared" ca="1" si="0"/>
        <v>3</v>
      </c>
      <c r="B103" s="178" t="str">
        <f t="shared" ca="1" si="1"/>
        <v>C.03</v>
      </c>
      <c r="C103" s="178" t="s">
        <v>12</v>
      </c>
      <c r="D103" s="178" t="s">
        <v>117</v>
      </c>
      <c r="E103" s="178" t="s">
        <v>71</v>
      </c>
    </row>
    <row r="104" spans="1:5">
      <c r="A104" s="178">
        <f t="shared" ca="1" si="0"/>
        <v>4</v>
      </c>
      <c r="B104" s="178" t="str">
        <f t="shared" ca="1" si="1"/>
        <v>C.04</v>
      </c>
      <c r="C104" s="178" t="s">
        <v>12</v>
      </c>
      <c r="D104" s="178" t="s">
        <v>118</v>
      </c>
      <c r="E104" s="178" t="s">
        <v>71</v>
      </c>
    </row>
    <row r="105" spans="1:5">
      <c r="A105" s="178">
        <f t="shared" ca="1" si="0"/>
        <v>5</v>
      </c>
      <c r="B105" s="178" t="str">
        <f t="shared" ca="1" si="1"/>
        <v>C.05</v>
      </c>
      <c r="C105" s="178" t="s">
        <v>12</v>
      </c>
      <c r="D105" s="178" t="s">
        <v>119</v>
      </c>
      <c r="E105" s="178" t="s">
        <v>71</v>
      </c>
    </row>
    <row r="106" spans="1:5">
      <c r="A106" s="178">
        <f t="shared" ca="1" si="0"/>
        <v>6</v>
      </c>
      <c r="B106" s="178" t="str">
        <f t="shared" ca="1" si="1"/>
        <v>C.06</v>
      </c>
      <c r="C106" s="178" t="s">
        <v>12</v>
      </c>
      <c r="D106" s="178" t="s">
        <v>120</v>
      </c>
      <c r="E106" s="178" t="s">
        <v>71</v>
      </c>
    </row>
    <row r="107" spans="1:5">
      <c r="A107" s="178">
        <f t="shared" ca="1" si="0"/>
        <v>7</v>
      </c>
      <c r="B107" s="178" t="str">
        <f t="shared" ca="1" si="1"/>
        <v>C.07</v>
      </c>
      <c r="C107" s="178" t="s">
        <v>12</v>
      </c>
      <c r="D107" s="178" t="s">
        <v>121</v>
      </c>
      <c r="E107" s="178" t="s">
        <v>71</v>
      </c>
    </row>
    <row r="108" spans="1:5">
      <c r="A108" s="178">
        <f t="shared" ca="1" si="0"/>
        <v>8</v>
      </c>
      <c r="B108" s="178" t="str">
        <f t="shared" ca="1" si="1"/>
        <v>C.08</v>
      </c>
      <c r="C108" s="178" t="s">
        <v>12</v>
      </c>
      <c r="D108" s="178" t="s">
        <v>122</v>
      </c>
      <c r="E108" s="178" t="s">
        <v>71</v>
      </c>
    </row>
    <row r="109" spans="1:5">
      <c r="A109" s="178">
        <f t="shared" ca="1" si="0"/>
        <v>9</v>
      </c>
      <c r="B109" s="178" t="str">
        <f t="shared" ca="1" si="1"/>
        <v>C.09</v>
      </c>
      <c r="C109" s="178" t="s">
        <v>12</v>
      </c>
      <c r="D109" s="178" t="s">
        <v>123</v>
      </c>
      <c r="E109" s="178" t="s">
        <v>71</v>
      </c>
    </row>
    <row r="110" spans="1:5">
      <c r="A110" s="178">
        <f t="shared" ca="1" si="0"/>
        <v>10</v>
      </c>
      <c r="B110" s="178" t="str">
        <f t="shared" ca="1" si="1"/>
        <v>C.10</v>
      </c>
      <c r="C110" s="178" t="s">
        <v>12</v>
      </c>
      <c r="D110" s="178" t="s">
        <v>124</v>
      </c>
      <c r="E110" s="178" t="s">
        <v>71</v>
      </c>
    </row>
    <row r="111" spans="1:5">
      <c r="A111" s="178">
        <f t="shared" ca="1" si="0"/>
        <v>11</v>
      </c>
      <c r="B111" s="178" t="str">
        <f t="shared" ca="1" si="1"/>
        <v>C.11</v>
      </c>
      <c r="C111" s="178" t="s">
        <v>12</v>
      </c>
      <c r="D111" s="178" t="s">
        <v>125</v>
      </c>
      <c r="E111" s="178" t="s">
        <v>71</v>
      </c>
    </row>
    <row r="112" spans="1:5">
      <c r="A112" s="178">
        <f t="shared" ca="1" si="0"/>
        <v>12</v>
      </c>
      <c r="B112" s="178" t="str">
        <f t="shared" ca="1" si="1"/>
        <v>C.12</v>
      </c>
      <c r="C112" s="178" t="s">
        <v>12</v>
      </c>
      <c r="D112" s="178" t="s">
        <v>126</v>
      </c>
      <c r="E112" s="178" t="s">
        <v>71</v>
      </c>
    </row>
    <row r="113" spans="1:5">
      <c r="A113" s="178">
        <f t="shared" ca="1" si="0"/>
        <v>13</v>
      </c>
      <c r="B113" s="178" t="str">
        <f t="shared" ca="1" si="1"/>
        <v>C.13</v>
      </c>
      <c r="C113" s="178" t="s">
        <v>12</v>
      </c>
      <c r="D113" s="178" t="s">
        <v>127</v>
      </c>
      <c r="E113" s="178" t="s">
        <v>71</v>
      </c>
    </row>
    <row r="114" spans="1:5">
      <c r="A114" s="178">
        <f t="shared" ca="1" si="0"/>
        <v>14</v>
      </c>
      <c r="B114" s="178" t="str">
        <f t="shared" ca="1" si="1"/>
        <v>C.14</v>
      </c>
      <c r="C114" s="178" t="s">
        <v>12</v>
      </c>
      <c r="D114" s="178" t="s">
        <v>128</v>
      </c>
      <c r="E114" s="178" t="s">
        <v>71</v>
      </c>
    </row>
    <row r="115" spans="1:5">
      <c r="A115" s="178">
        <v>1</v>
      </c>
      <c r="B115" s="178" t="str">
        <f t="shared" si="1"/>
        <v>D.01</v>
      </c>
      <c r="C115" s="178" t="s">
        <v>13</v>
      </c>
      <c r="D115" s="178" t="s">
        <v>129</v>
      </c>
      <c r="E115" s="178" t="s">
        <v>71</v>
      </c>
    </row>
    <row r="116" spans="1:5">
      <c r="A116" s="178">
        <f t="shared" ca="1" si="0"/>
        <v>2</v>
      </c>
      <c r="B116" s="178" t="str">
        <f t="shared" ca="1" si="1"/>
        <v>D.02</v>
      </c>
      <c r="C116" s="178" t="s">
        <v>13</v>
      </c>
      <c r="D116" s="178" t="s">
        <v>130</v>
      </c>
      <c r="E116" s="178" t="s">
        <v>71</v>
      </c>
    </row>
    <row r="117" spans="1:5">
      <c r="A117" s="178">
        <f t="shared" ca="1" si="0"/>
        <v>3</v>
      </c>
      <c r="B117" s="178" t="str">
        <f t="shared" ca="1" si="1"/>
        <v>D.03</v>
      </c>
      <c r="C117" s="178" t="s">
        <v>13</v>
      </c>
      <c r="D117" s="178" t="s">
        <v>131</v>
      </c>
      <c r="E117" s="178" t="s">
        <v>71</v>
      </c>
    </row>
    <row r="118" spans="1:5">
      <c r="A118" s="178">
        <f t="shared" ca="1" si="0"/>
        <v>4</v>
      </c>
      <c r="B118" s="178" t="str">
        <f t="shared" ca="1" si="1"/>
        <v>D.04</v>
      </c>
      <c r="C118" s="178" t="s">
        <v>13</v>
      </c>
      <c r="D118" s="178" t="s">
        <v>132</v>
      </c>
      <c r="E118" s="178" t="s">
        <v>71</v>
      </c>
    </row>
    <row r="119" spans="1:5">
      <c r="A119" s="178">
        <f t="shared" ca="1" si="0"/>
        <v>5</v>
      </c>
      <c r="B119" s="178" t="str">
        <f t="shared" ca="1" si="1"/>
        <v>D.05</v>
      </c>
      <c r="C119" s="178" t="s">
        <v>13</v>
      </c>
      <c r="D119" s="178" t="s">
        <v>133</v>
      </c>
      <c r="E119" s="178" t="s">
        <v>71</v>
      </c>
    </row>
    <row r="120" spans="1:5">
      <c r="A120" s="178">
        <f t="shared" ca="1" si="0"/>
        <v>6</v>
      </c>
      <c r="B120" s="178" t="str">
        <f t="shared" ca="1" si="1"/>
        <v>D.06</v>
      </c>
      <c r="C120" s="178" t="s">
        <v>13</v>
      </c>
      <c r="D120" s="178" t="s">
        <v>134</v>
      </c>
      <c r="E120" s="178" t="s">
        <v>71</v>
      </c>
    </row>
    <row r="121" spans="1:5">
      <c r="A121" s="178">
        <f t="shared" ca="1" si="0"/>
        <v>7</v>
      </c>
      <c r="B121" s="178" t="str">
        <f t="shared" ca="1" si="1"/>
        <v>D.07</v>
      </c>
      <c r="C121" s="178" t="s">
        <v>13</v>
      </c>
      <c r="D121" s="178" t="s">
        <v>135</v>
      </c>
      <c r="E121" s="178" t="s">
        <v>71</v>
      </c>
    </row>
    <row r="122" spans="1:5">
      <c r="A122" s="178">
        <f t="shared" ca="1" si="0"/>
        <v>8</v>
      </c>
      <c r="B122" s="178" t="str">
        <f t="shared" ca="1" si="1"/>
        <v>D.08</v>
      </c>
      <c r="C122" s="178" t="s">
        <v>13</v>
      </c>
      <c r="D122" s="178" t="s">
        <v>136</v>
      </c>
      <c r="E122" s="178" t="s">
        <v>71</v>
      </c>
    </row>
    <row r="123" spans="1:5">
      <c r="A123" s="178">
        <f t="shared" ca="1" si="0"/>
        <v>9</v>
      </c>
      <c r="B123" s="178" t="str">
        <f t="shared" ca="1" si="1"/>
        <v>D.09</v>
      </c>
      <c r="C123" s="178" t="s">
        <v>13</v>
      </c>
      <c r="D123" s="178" t="s">
        <v>273</v>
      </c>
      <c r="E123" s="178" t="s">
        <v>71</v>
      </c>
    </row>
    <row r="124" spans="1:5">
      <c r="A124" s="178">
        <f t="shared" ca="1" si="0"/>
        <v>10</v>
      </c>
      <c r="B124" s="178" t="str">
        <f t="shared" ca="1" si="1"/>
        <v>D.10</v>
      </c>
      <c r="C124" s="178" t="s">
        <v>13</v>
      </c>
      <c r="D124" s="178" t="s">
        <v>137</v>
      </c>
      <c r="E124" s="178" t="s">
        <v>71</v>
      </c>
    </row>
    <row r="125" spans="1:5">
      <c r="A125" s="178">
        <f t="shared" ca="1" si="0"/>
        <v>11</v>
      </c>
      <c r="B125" s="178" t="str">
        <f t="shared" ca="1" si="1"/>
        <v>D.11</v>
      </c>
      <c r="C125" s="178" t="s">
        <v>13</v>
      </c>
      <c r="D125" s="178" t="s">
        <v>138</v>
      </c>
      <c r="E125" s="178" t="s">
        <v>71</v>
      </c>
    </row>
    <row r="126" spans="1:5">
      <c r="A126" s="178">
        <v>1</v>
      </c>
      <c r="B126" s="178" t="str">
        <f t="shared" si="1"/>
        <v>E.01</v>
      </c>
      <c r="C126" s="178" t="s">
        <v>14</v>
      </c>
      <c r="D126" s="178" t="s">
        <v>139</v>
      </c>
      <c r="E126" s="178" t="s">
        <v>71</v>
      </c>
    </row>
    <row r="127" spans="1:5">
      <c r="A127" s="178">
        <f t="shared" ca="1" si="0"/>
        <v>2</v>
      </c>
      <c r="B127" s="178" t="str">
        <f t="shared" ca="1" si="1"/>
        <v>E.02</v>
      </c>
      <c r="C127" s="178" t="s">
        <v>14</v>
      </c>
      <c r="D127" s="178" t="s">
        <v>140</v>
      </c>
      <c r="E127" s="178" t="s">
        <v>71</v>
      </c>
    </row>
    <row r="128" spans="1:5">
      <c r="A128" s="178">
        <f t="shared" ca="1" si="0"/>
        <v>3</v>
      </c>
      <c r="B128" s="178" t="str">
        <f t="shared" ca="1" si="1"/>
        <v>E.03</v>
      </c>
      <c r="C128" s="178" t="s">
        <v>14</v>
      </c>
      <c r="D128" s="178" t="s">
        <v>141</v>
      </c>
      <c r="E128" s="178" t="s">
        <v>71</v>
      </c>
    </row>
    <row r="129" spans="1:5">
      <c r="A129" s="178">
        <f t="shared" ca="1" si="0"/>
        <v>4</v>
      </c>
      <c r="B129" s="178" t="str">
        <f t="shared" ca="1" si="1"/>
        <v>E.04</v>
      </c>
      <c r="C129" s="178" t="s">
        <v>14</v>
      </c>
      <c r="D129" s="178" t="s">
        <v>142</v>
      </c>
      <c r="E129" s="178" t="s">
        <v>71</v>
      </c>
    </row>
    <row r="130" spans="1:5">
      <c r="A130" s="178">
        <f t="shared" ca="1" si="0"/>
        <v>5</v>
      </c>
      <c r="B130" s="178" t="str">
        <f t="shared" ca="1" si="1"/>
        <v>E.05</v>
      </c>
      <c r="C130" s="178" t="s">
        <v>14</v>
      </c>
      <c r="D130" s="178" t="s">
        <v>143</v>
      </c>
      <c r="E130" s="178" t="s">
        <v>71</v>
      </c>
    </row>
    <row r="131" spans="1:5">
      <c r="A131" s="178">
        <f t="shared" ca="1" si="0"/>
        <v>6</v>
      </c>
      <c r="B131" s="178" t="str">
        <f t="shared" ca="1" si="1"/>
        <v>E.06</v>
      </c>
      <c r="C131" s="178" t="s">
        <v>14</v>
      </c>
      <c r="D131" s="178" t="s">
        <v>144</v>
      </c>
      <c r="E131" s="178" t="s">
        <v>71</v>
      </c>
    </row>
    <row r="132" spans="1:5">
      <c r="A132" s="178">
        <f t="shared" ca="1" si="0"/>
        <v>7</v>
      </c>
      <c r="B132" s="178" t="str">
        <f t="shared" ca="1" si="1"/>
        <v>E.07</v>
      </c>
      <c r="C132" s="178" t="s">
        <v>14</v>
      </c>
      <c r="D132" s="178" t="s">
        <v>145</v>
      </c>
      <c r="E132" s="178" t="s">
        <v>71</v>
      </c>
    </row>
    <row r="133" spans="1:5">
      <c r="A133" s="178">
        <f t="shared" ca="1" si="0"/>
        <v>8</v>
      </c>
      <c r="B133" s="178" t="str">
        <f t="shared" ca="1" si="1"/>
        <v>E.08</v>
      </c>
      <c r="C133" s="178" t="s">
        <v>14</v>
      </c>
      <c r="D133" s="178" t="s">
        <v>290</v>
      </c>
      <c r="E133" s="178" t="s">
        <v>71</v>
      </c>
    </row>
    <row r="134" spans="1:5">
      <c r="A134" s="178">
        <f t="shared" ca="1" si="0"/>
        <v>9</v>
      </c>
      <c r="B134" s="178" t="str">
        <f t="shared" ca="1" si="1"/>
        <v>E.09</v>
      </c>
      <c r="C134" s="178" t="s">
        <v>14</v>
      </c>
      <c r="D134" s="178" t="s">
        <v>146</v>
      </c>
      <c r="E134" s="178" t="s">
        <v>71</v>
      </c>
    </row>
    <row r="135" spans="1:5">
      <c r="A135" s="178">
        <v>1</v>
      </c>
      <c r="B135" s="178" t="str">
        <f t="shared" si="1"/>
        <v>F.01</v>
      </c>
      <c r="C135" s="178" t="s">
        <v>15</v>
      </c>
      <c r="D135" s="178" t="s">
        <v>147</v>
      </c>
      <c r="E135" s="178" t="s">
        <v>71</v>
      </c>
    </row>
    <row r="136" spans="1:5">
      <c r="A136" s="178">
        <f t="shared" ca="1" si="0"/>
        <v>2</v>
      </c>
      <c r="B136" s="178" t="str">
        <f t="shared" ca="1" si="1"/>
        <v>F.02</v>
      </c>
      <c r="C136" s="178" t="s">
        <v>15</v>
      </c>
      <c r="D136" s="178" t="s">
        <v>276</v>
      </c>
      <c r="E136" s="178" t="s">
        <v>71</v>
      </c>
    </row>
    <row r="137" spans="1:5">
      <c r="A137" s="178">
        <f t="shared" ca="1" si="0"/>
        <v>3</v>
      </c>
      <c r="B137" s="178" t="str">
        <f t="shared" ca="1" si="1"/>
        <v>F.03</v>
      </c>
      <c r="C137" s="178" t="s">
        <v>15</v>
      </c>
      <c r="D137" s="178" t="s">
        <v>148</v>
      </c>
      <c r="E137" s="178" t="s">
        <v>71</v>
      </c>
    </row>
    <row r="138" spans="1:5">
      <c r="A138" s="178">
        <f t="shared" ca="1" si="0"/>
        <v>4</v>
      </c>
      <c r="B138" s="178" t="str">
        <f t="shared" ca="1" si="1"/>
        <v>F.04</v>
      </c>
      <c r="C138" s="178" t="s">
        <v>15</v>
      </c>
      <c r="D138" s="178" t="s">
        <v>149</v>
      </c>
      <c r="E138" s="178" t="s">
        <v>71</v>
      </c>
    </row>
    <row r="139" spans="1:5">
      <c r="A139" s="178">
        <f t="shared" ca="1" si="0"/>
        <v>5</v>
      </c>
      <c r="B139" s="178" t="str">
        <f t="shared" ca="1" si="1"/>
        <v>F.05</v>
      </c>
      <c r="C139" s="178" t="s">
        <v>15</v>
      </c>
      <c r="D139" s="178" t="s">
        <v>150</v>
      </c>
      <c r="E139" s="178" t="s">
        <v>71</v>
      </c>
    </row>
    <row r="140" spans="1:5">
      <c r="A140" s="178">
        <f t="shared" ca="1" si="0"/>
        <v>6</v>
      </c>
      <c r="B140" s="178" t="str">
        <f t="shared" ca="1" si="1"/>
        <v>F.06</v>
      </c>
      <c r="C140" s="178" t="s">
        <v>15</v>
      </c>
      <c r="D140" s="178" t="s">
        <v>151</v>
      </c>
      <c r="E140" s="178" t="s">
        <v>71</v>
      </c>
    </row>
    <row r="141" spans="1:5">
      <c r="A141" s="178">
        <f t="shared" ca="1" si="0"/>
        <v>7</v>
      </c>
      <c r="B141" s="178" t="str">
        <f t="shared" ca="1" si="1"/>
        <v>F.07</v>
      </c>
      <c r="C141" s="178" t="s">
        <v>15</v>
      </c>
      <c r="D141" s="178" t="s">
        <v>152</v>
      </c>
      <c r="E141" s="178" t="s">
        <v>71</v>
      </c>
    </row>
    <row r="142" spans="1:5">
      <c r="A142" s="178">
        <f t="shared" ca="1" si="0"/>
        <v>8</v>
      </c>
      <c r="B142" s="178" t="str">
        <f t="shared" ca="1" si="1"/>
        <v>F.08</v>
      </c>
      <c r="C142" s="178" t="s">
        <v>15</v>
      </c>
      <c r="D142" s="178" t="s">
        <v>153</v>
      </c>
      <c r="E142" s="178" t="s">
        <v>71</v>
      </c>
    </row>
    <row r="143" spans="1:5">
      <c r="A143" s="178">
        <v>1</v>
      </c>
      <c r="B143" s="178" t="str">
        <f t="shared" si="1"/>
        <v>G.01</v>
      </c>
      <c r="C143" s="178" t="s">
        <v>16</v>
      </c>
      <c r="D143" s="178" t="s">
        <v>154</v>
      </c>
      <c r="E143" s="178" t="s">
        <v>71</v>
      </c>
    </row>
    <row r="144" spans="1:5">
      <c r="A144" s="178">
        <f t="shared" ca="1" si="0"/>
        <v>2</v>
      </c>
      <c r="B144" s="178" t="str">
        <f t="shared" ca="1" si="1"/>
        <v>G.02</v>
      </c>
      <c r="C144" s="178" t="s">
        <v>16</v>
      </c>
      <c r="D144" s="178" t="s">
        <v>155</v>
      </c>
      <c r="E144" s="178" t="s">
        <v>71</v>
      </c>
    </row>
    <row r="145" spans="1:5">
      <c r="A145" s="178">
        <f t="shared" ca="1" si="0"/>
        <v>3</v>
      </c>
      <c r="B145" s="178" t="str">
        <f t="shared" ca="1" si="1"/>
        <v>G.03</v>
      </c>
      <c r="C145" s="178" t="s">
        <v>16</v>
      </c>
      <c r="D145" s="178" t="s">
        <v>291</v>
      </c>
      <c r="E145" s="178" t="s">
        <v>71</v>
      </c>
    </row>
    <row r="146" spans="1:5">
      <c r="A146" s="178">
        <f t="shared" ca="1" si="0"/>
        <v>4</v>
      </c>
      <c r="B146" s="178" t="str">
        <f t="shared" ca="1" si="1"/>
        <v>G.04</v>
      </c>
      <c r="C146" s="178" t="s">
        <v>16</v>
      </c>
      <c r="D146" s="178" t="s">
        <v>156</v>
      </c>
      <c r="E146" s="178" t="s">
        <v>71</v>
      </c>
    </row>
    <row r="147" spans="1:5">
      <c r="A147" s="178">
        <f t="shared" ca="1" si="0"/>
        <v>5</v>
      </c>
      <c r="B147" s="178" t="str">
        <f t="shared" ca="1" si="1"/>
        <v>G.05</v>
      </c>
      <c r="C147" s="178" t="s">
        <v>16</v>
      </c>
      <c r="D147" s="178" t="s">
        <v>157</v>
      </c>
      <c r="E147" s="178" t="s">
        <v>71</v>
      </c>
    </row>
    <row r="148" spans="1:5">
      <c r="A148" s="178">
        <f t="shared" ca="1" si="0"/>
        <v>6</v>
      </c>
      <c r="B148" s="178" t="str">
        <f t="shared" ca="1" si="1"/>
        <v>G.06</v>
      </c>
      <c r="C148" s="178" t="s">
        <v>16</v>
      </c>
      <c r="D148" s="195" t="s">
        <v>292</v>
      </c>
      <c r="E148" s="178" t="s">
        <v>71</v>
      </c>
    </row>
    <row r="149" spans="1:5">
      <c r="A149" s="178">
        <f t="shared" ca="1" si="0"/>
        <v>7</v>
      </c>
      <c r="B149" s="178" t="str">
        <f t="shared" ca="1" si="1"/>
        <v>G.07</v>
      </c>
      <c r="C149" s="178" t="s">
        <v>16</v>
      </c>
      <c r="D149" s="195" t="s">
        <v>158</v>
      </c>
      <c r="E149" s="178" t="s">
        <v>71</v>
      </c>
    </row>
    <row r="150" spans="1:5">
      <c r="A150" s="178">
        <f t="shared" ca="1" si="0"/>
        <v>8</v>
      </c>
      <c r="B150" s="178" t="str">
        <f t="shared" ca="1" si="1"/>
        <v>G.08</v>
      </c>
      <c r="C150" s="178" t="s">
        <v>16</v>
      </c>
      <c r="D150" s="195" t="s">
        <v>159</v>
      </c>
      <c r="E150" s="178" t="s">
        <v>71</v>
      </c>
    </row>
    <row r="151" spans="1:5">
      <c r="A151" s="178">
        <f t="shared" ref="A151" ca="1" si="3">INDIRECT(ADDRESS(ROW()-1,COLUMN()))+1</f>
        <v>9</v>
      </c>
      <c r="B151" s="178" t="str">
        <f t="shared" ref="B151:B214" ca="1" si="4">C151&amp;TEXT(A151,".00")</f>
        <v>G.09</v>
      </c>
      <c r="C151" s="178" t="s">
        <v>16</v>
      </c>
      <c r="D151" s="178" t="s">
        <v>160</v>
      </c>
      <c r="E151" s="178" t="s">
        <v>71</v>
      </c>
    </row>
    <row r="152" spans="1:5">
      <c r="A152" s="178">
        <v>1</v>
      </c>
      <c r="B152" s="178" t="str">
        <f t="shared" si="4"/>
        <v>H.01</v>
      </c>
      <c r="C152" s="178" t="s">
        <v>25</v>
      </c>
      <c r="D152" s="178" t="s">
        <v>161</v>
      </c>
      <c r="E152" s="178" t="s">
        <v>71</v>
      </c>
    </row>
    <row r="153" spans="1:5">
      <c r="A153" s="178">
        <f t="shared" ref="A153:A215" ca="1" si="5">INDIRECT(ADDRESS(ROW()-1,COLUMN()))+1</f>
        <v>2</v>
      </c>
      <c r="B153" s="178" t="str">
        <f t="shared" ca="1" si="4"/>
        <v>H.02</v>
      </c>
      <c r="C153" s="178" t="s">
        <v>25</v>
      </c>
      <c r="D153" s="178" t="s">
        <v>162</v>
      </c>
      <c r="E153" s="178" t="s">
        <v>71</v>
      </c>
    </row>
    <row r="154" spans="1:5">
      <c r="A154" s="178">
        <f t="shared" ca="1" si="5"/>
        <v>3</v>
      </c>
      <c r="B154" s="178" t="str">
        <f t="shared" ca="1" si="4"/>
        <v>H.03</v>
      </c>
      <c r="C154" s="178" t="s">
        <v>25</v>
      </c>
      <c r="D154" s="178" t="s">
        <v>163</v>
      </c>
      <c r="E154" s="178" t="s">
        <v>71</v>
      </c>
    </row>
    <row r="155" spans="1:5">
      <c r="A155" s="178">
        <f t="shared" ca="1" si="5"/>
        <v>4</v>
      </c>
      <c r="B155" s="178" t="str">
        <f t="shared" ca="1" si="4"/>
        <v>H.04</v>
      </c>
      <c r="C155" s="178" t="s">
        <v>25</v>
      </c>
      <c r="D155" s="178" t="s">
        <v>164</v>
      </c>
      <c r="E155" s="178" t="s">
        <v>71</v>
      </c>
    </row>
    <row r="156" spans="1:5">
      <c r="A156" s="178">
        <v>1</v>
      </c>
      <c r="B156" s="178" t="str">
        <f t="shared" si="4"/>
        <v>I.01</v>
      </c>
      <c r="C156" s="178" t="s">
        <v>26</v>
      </c>
      <c r="D156" s="178" t="s">
        <v>293</v>
      </c>
      <c r="E156" s="178" t="s">
        <v>71</v>
      </c>
    </row>
    <row r="157" spans="1:5">
      <c r="A157" s="178">
        <f t="shared" ca="1" si="5"/>
        <v>2</v>
      </c>
      <c r="B157" s="178" t="str">
        <f t="shared" ca="1" si="4"/>
        <v>I.02</v>
      </c>
      <c r="C157" s="178" t="s">
        <v>26</v>
      </c>
      <c r="D157" s="178" t="s">
        <v>165</v>
      </c>
      <c r="E157" s="178" t="s">
        <v>71</v>
      </c>
    </row>
    <row r="158" spans="1:5">
      <c r="A158" s="178">
        <f t="shared" ca="1" si="5"/>
        <v>3</v>
      </c>
      <c r="B158" s="178" t="str">
        <f t="shared" ca="1" si="4"/>
        <v>I.03</v>
      </c>
      <c r="C158" s="178" t="s">
        <v>26</v>
      </c>
      <c r="D158" s="178" t="s">
        <v>166</v>
      </c>
      <c r="E158" s="178" t="s">
        <v>71</v>
      </c>
    </row>
    <row r="159" spans="1:5">
      <c r="A159" s="178">
        <f t="shared" ca="1" si="5"/>
        <v>4</v>
      </c>
      <c r="B159" s="178" t="str">
        <f ca="1">C159&amp;TEXT(A159,".00")</f>
        <v>I.04</v>
      </c>
      <c r="C159" s="178" t="s">
        <v>26</v>
      </c>
      <c r="D159" s="178" t="s">
        <v>294</v>
      </c>
      <c r="E159" s="178" t="s">
        <v>71</v>
      </c>
    </row>
    <row r="160" spans="1:5">
      <c r="A160" s="178">
        <f t="shared" ca="1" si="5"/>
        <v>5</v>
      </c>
      <c r="B160" s="178" t="str">
        <f t="shared" ref="B160:B166" ca="1" si="6">C160&amp;TEXT(A160,".00")</f>
        <v>I.05</v>
      </c>
      <c r="C160" s="178" t="s">
        <v>26</v>
      </c>
      <c r="D160" s="178" t="s">
        <v>167</v>
      </c>
      <c r="E160" s="178" t="s">
        <v>71</v>
      </c>
    </row>
    <row r="161" spans="1:5">
      <c r="A161" s="178">
        <v>1</v>
      </c>
      <c r="B161" s="178" t="str">
        <f t="shared" si="6"/>
        <v>J.01</v>
      </c>
      <c r="C161" s="178" t="s">
        <v>27</v>
      </c>
      <c r="D161" s="178" t="s">
        <v>168</v>
      </c>
      <c r="E161" s="178" t="s">
        <v>71</v>
      </c>
    </row>
    <row r="162" spans="1:5">
      <c r="A162" s="178">
        <f t="shared" ref="A162:A175" ca="1" si="7">INDIRECT(ADDRESS(ROW()-1,COLUMN()))+1</f>
        <v>2</v>
      </c>
      <c r="B162" s="178" t="str">
        <f t="shared" ca="1" si="6"/>
        <v>J.02</v>
      </c>
      <c r="C162" s="178" t="s">
        <v>27</v>
      </c>
      <c r="D162" s="178" t="s">
        <v>169</v>
      </c>
      <c r="E162" s="178" t="s">
        <v>71</v>
      </c>
    </row>
    <row r="163" spans="1:5">
      <c r="A163" s="178">
        <f t="shared" ca="1" si="7"/>
        <v>3</v>
      </c>
      <c r="B163" s="178" t="str">
        <f t="shared" ca="1" si="6"/>
        <v>J.03</v>
      </c>
      <c r="C163" s="178" t="s">
        <v>27</v>
      </c>
      <c r="D163" s="178" t="s">
        <v>170</v>
      </c>
      <c r="E163" s="178" t="s">
        <v>71</v>
      </c>
    </row>
    <row r="164" spans="1:5">
      <c r="A164" s="178">
        <f t="shared" ca="1" si="7"/>
        <v>4</v>
      </c>
      <c r="B164" s="178" t="str">
        <f t="shared" ca="1" si="6"/>
        <v>J.04</v>
      </c>
      <c r="C164" s="178" t="s">
        <v>27</v>
      </c>
      <c r="D164" s="178" t="s">
        <v>171</v>
      </c>
      <c r="E164" s="178" t="s">
        <v>71</v>
      </c>
    </row>
    <row r="165" spans="1:5">
      <c r="A165" s="178">
        <f t="shared" ca="1" si="7"/>
        <v>5</v>
      </c>
      <c r="B165" s="178" t="str">
        <f t="shared" ca="1" si="6"/>
        <v>J.05</v>
      </c>
      <c r="C165" s="178" t="s">
        <v>27</v>
      </c>
      <c r="D165" s="178" t="s">
        <v>172</v>
      </c>
      <c r="E165" s="178" t="s">
        <v>71</v>
      </c>
    </row>
    <row r="166" spans="1:5">
      <c r="A166" s="178">
        <f t="shared" ca="1" si="7"/>
        <v>6</v>
      </c>
      <c r="B166" s="178" t="str">
        <f t="shared" ca="1" si="6"/>
        <v>J.06</v>
      </c>
      <c r="C166" s="178" t="s">
        <v>27</v>
      </c>
      <c r="D166" s="178" t="s">
        <v>173</v>
      </c>
      <c r="E166" s="178" t="s">
        <v>71</v>
      </c>
    </row>
    <row r="167" spans="1:5" ht="13.2" customHeight="1">
      <c r="A167" s="178">
        <f t="shared" ca="1" si="7"/>
        <v>7</v>
      </c>
      <c r="B167" s="178" t="str">
        <f t="shared" ca="1" si="4"/>
        <v>J.07</v>
      </c>
      <c r="C167" s="178" t="s">
        <v>27</v>
      </c>
      <c r="D167" s="178" t="s">
        <v>174</v>
      </c>
      <c r="E167" s="178" t="s">
        <v>71</v>
      </c>
    </row>
    <row r="168" spans="1:5">
      <c r="A168" s="178">
        <f t="shared" ca="1" si="7"/>
        <v>8</v>
      </c>
      <c r="B168" s="178" t="str">
        <f t="shared" ca="1" si="4"/>
        <v>J.08</v>
      </c>
      <c r="C168" s="178" t="s">
        <v>27</v>
      </c>
      <c r="D168" s="178" t="s">
        <v>175</v>
      </c>
      <c r="E168" s="178" t="s">
        <v>71</v>
      </c>
    </row>
    <row r="169" spans="1:5">
      <c r="A169" s="178">
        <f t="shared" ca="1" si="7"/>
        <v>9</v>
      </c>
      <c r="B169" s="178" t="str">
        <f t="shared" ca="1" si="4"/>
        <v>J.09</v>
      </c>
      <c r="C169" s="178" t="s">
        <v>27</v>
      </c>
      <c r="D169" s="178" t="s">
        <v>176</v>
      </c>
      <c r="E169" s="178" t="s">
        <v>71</v>
      </c>
    </row>
    <row r="170" spans="1:5">
      <c r="A170" s="178">
        <f t="shared" ca="1" si="7"/>
        <v>10</v>
      </c>
      <c r="B170" s="178" t="str">
        <f t="shared" ca="1" si="4"/>
        <v>J.10</v>
      </c>
      <c r="C170" s="178" t="s">
        <v>27</v>
      </c>
      <c r="D170" s="178" t="s">
        <v>177</v>
      </c>
      <c r="E170" s="178" t="s">
        <v>71</v>
      </c>
    </row>
    <row r="171" spans="1:5">
      <c r="A171" s="178">
        <f t="shared" ca="1" si="7"/>
        <v>11</v>
      </c>
      <c r="B171" s="178" t="str">
        <f t="shared" ca="1" si="4"/>
        <v>J.11</v>
      </c>
      <c r="C171" s="178" t="s">
        <v>27</v>
      </c>
      <c r="D171" s="178" t="s">
        <v>178</v>
      </c>
      <c r="E171" s="178" t="s">
        <v>71</v>
      </c>
    </row>
    <row r="172" spans="1:5">
      <c r="A172" s="178">
        <f t="shared" ca="1" si="7"/>
        <v>12</v>
      </c>
      <c r="B172" s="178" t="str">
        <f t="shared" ca="1" si="4"/>
        <v>J.12</v>
      </c>
      <c r="C172" s="178" t="s">
        <v>27</v>
      </c>
      <c r="D172" s="178" t="s">
        <v>179</v>
      </c>
      <c r="E172" s="178" t="s">
        <v>71</v>
      </c>
    </row>
    <row r="173" spans="1:5" ht="13.2" customHeight="1">
      <c r="A173" s="178">
        <f t="shared" ca="1" si="7"/>
        <v>13</v>
      </c>
      <c r="B173" s="178" t="str">
        <f t="shared" ca="1" si="4"/>
        <v>J.13</v>
      </c>
      <c r="C173" s="178" t="s">
        <v>27</v>
      </c>
      <c r="D173" s="178" t="s">
        <v>180</v>
      </c>
      <c r="E173" s="178" t="s">
        <v>71</v>
      </c>
    </row>
    <row r="174" spans="1:5">
      <c r="A174" s="178">
        <f t="shared" ca="1" si="7"/>
        <v>14</v>
      </c>
      <c r="B174" s="178" t="str">
        <f t="shared" ca="1" si="4"/>
        <v>J.14</v>
      </c>
      <c r="C174" s="178" t="s">
        <v>27</v>
      </c>
      <c r="D174" s="178" t="s">
        <v>181</v>
      </c>
      <c r="E174" s="178" t="s">
        <v>71</v>
      </c>
    </row>
    <row r="175" spans="1:5">
      <c r="A175" s="178">
        <f t="shared" ca="1" si="7"/>
        <v>15</v>
      </c>
      <c r="B175" s="178" t="str">
        <f t="shared" ca="1" si="4"/>
        <v>J.15</v>
      </c>
      <c r="C175" s="178" t="s">
        <v>27</v>
      </c>
      <c r="D175" s="178" t="s">
        <v>182</v>
      </c>
      <c r="E175" s="178" t="s">
        <v>71</v>
      </c>
    </row>
    <row r="176" spans="1:5">
      <c r="A176" s="178">
        <v>1</v>
      </c>
      <c r="B176" s="178" t="str">
        <f t="shared" si="4"/>
        <v>K.01</v>
      </c>
      <c r="C176" s="178" t="s">
        <v>28</v>
      </c>
      <c r="D176" s="178" t="s">
        <v>183</v>
      </c>
      <c r="E176" s="178" t="s">
        <v>71</v>
      </c>
    </row>
    <row r="177" spans="1:5" ht="13.2" customHeight="1">
      <c r="A177" s="178">
        <f t="shared" ca="1" si="5"/>
        <v>2</v>
      </c>
      <c r="B177" s="178" t="str">
        <f t="shared" ca="1" si="4"/>
        <v>K.02</v>
      </c>
      <c r="C177" s="178" t="s">
        <v>28</v>
      </c>
      <c r="D177" s="178" t="s">
        <v>184</v>
      </c>
      <c r="E177" s="178" t="s">
        <v>71</v>
      </c>
    </row>
    <row r="178" spans="1:5">
      <c r="A178" s="178">
        <f t="shared" ca="1" si="5"/>
        <v>3</v>
      </c>
      <c r="B178" s="178" t="str">
        <f t="shared" ca="1" si="4"/>
        <v>K.03</v>
      </c>
      <c r="C178" s="178" t="s">
        <v>28</v>
      </c>
      <c r="D178" s="178" t="s">
        <v>283</v>
      </c>
      <c r="E178" s="178" t="s">
        <v>71</v>
      </c>
    </row>
    <row r="179" spans="1:5">
      <c r="A179" s="178">
        <f t="shared" ca="1" si="5"/>
        <v>4</v>
      </c>
      <c r="B179" s="178" t="str">
        <f t="shared" ca="1" si="4"/>
        <v>K.04</v>
      </c>
      <c r="C179" s="178" t="s">
        <v>28</v>
      </c>
      <c r="D179" s="178" t="s">
        <v>185</v>
      </c>
      <c r="E179" s="178" t="s">
        <v>71</v>
      </c>
    </row>
    <row r="180" spans="1:5">
      <c r="A180" s="178">
        <f t="shared" ca="1" si="5"/>
        <v>5</v>
      </c>
      <c r="B180" s="178" t="str">
        <f t="shared" ca="1" si="4"/>
        <v>K.05</v>
      </c>
      <c r="C180" s="178" t="s">
        <v>28</v>
      </c>
      <c r="D180" s="178" t="s">
        <v>186</v>
      </c>
      <c r="E180" s="178" t="s">
        <v>71</v>
      </c>
    </row>
    <row r="181" spans="1:5">
      <c r="A181" s="178">
        <f t="shared" ca="1" si="5"/>
        <v>6</v>
      </c>
      <c r="B181" s="178" t="str">
        <f t="shared" ca="1" si="4"/>
        <v>K.06</v>
      </c>
      <c r="C181" s="178" t="s">
        <v>28</v>
      </c>
      <c r="D181" s="178" t="s">
        <v>187</v>
      </c>
      <c r="E181" s="178" t="s">
        <v>71</v>
      </c>
    </row>
    <row r="182" spans="1:5" ht="13.2" customHeight="1">
      <c r="A182" s="178">
        <f t="shared" ca="1" si="5"/>
        <v>7</v>
      </c>
      <c r="B182" s="178" t="str">
        <f t="shared" ca="1" si="4"/>
        <v>K.07</v>
      </c>
      <c r="C182" s="178" t="s">
        <v>28</v>
      </c>
      <c r="D182" s="178" t="s">
        <v>188</v>
      </c>
      <c r="E182" s="178" t="s">
        <v>71</v>
      </c>
    </row>
    <row r="183" spans="1:5">
      <c r="A183" s="178">
        <f t="shared" ca="1" si="5"/>
        <v>8</v>
      </c>
      <c r="B183" s="178" t="str">
        <f t="shared" ca="1" si="4"/>
        <v>K.08</v>
      </c>
      <c r="C183" s="178" t="s">
        <v>28</v>
      </c>
      <c r="D183" s="178" t="s">
        <v>295</v>
      </c>
      <c r="E183" s="178" t="s">
        <v>71</v>
      </c>
    </row>
    <row r="184" spans="1:5" ht="13.2" customHeight="1">
      <c r="A184" s="178">
        <f t="shared" ca="1" si="5"/>
        <v>9</v>
      </c>
      <c r="B184" s="178" t="str">
        <f t="shared" ca="1" si="4"/>
        <v>K.09</v>
      </c>
      <c r="C184" s="178" t="s">
        <v>28</v>
      </c>
      <c r="D184" s="178" t="s">
        <v>284</v>
      </c>
      <c r="E184" s="178" t="s">
        <v>71</v>
      </c>
    </row>
    <row r="185" spans="1:5">
      <c r="A185" s="178">
        <f t="shared" ca="1" si="5"/>
        <v>10</v>
      </c>
      <c r="B185" s="178" t="str">
        <f t="shared" ca="1" si="4"/>
        <v>K.10</v>
      </c>
      <c r="C185" s="178" t="s">
        <v>28</v>
      </c>
      <c r="D185" s="178" t="s">
        <v>189</v>
      </c>
      <c r="E185" s="178" t="s">
        <v>71</v>
      </c>
    </row>
    <row r="186" spans="1:5">
      <c r="A186" s="178">
        <f t="shared" ca="1" si="5"/>
        <v>11</v>
      </c>
      <c r="B186" s="178" t="str">
        <f t="shared" ca="1" si="4"/>
        <v>K.11</v>
      </c>
      <c r="C186" s="178" t="s">
        <v>28</v>
      </c>
      <c r="D186" s="178" t="s">
        <v>285</v>
      </c>
      <c r="E186" s="178" t="s">
        <v>71</v>
      </c>
    </row>
    <row r="187" spans="1:5">
      <c r="A187" s="178">
        <f t="shared" ca="1" si="5"/>
        <v>12</v>
      </c>
      <c r="B187" s="178" t="str">
        <f t="shared" ca="1" si="4"/>
        <v>K.12</v>
      </c>
      <c r="C187" s="178" t="s">
        <v>28</v>
      </c>
      <c r="D187" s="178" t="s">
        <v>296</v>
      </c>
      <c r="E187" s="178" t="s">
        <v>71</v>
      </c>
    </row>
    <row r="188" spans="1:5" ht="13.2" customHeight="1">
      <c r="A188" s="178">
        <v>1</v>
      </c>
      <c r="B188" s="178" t="str">
        <f t="shared" si="4"/>
        <v>L.01</v>
      </c>
      <c r="C188" s="178" t="s">
        <v>23</v>
      </c>
      <c r="D188" s="178" t="s">
        <v>297</v>
      </c>
      <c r="E188" s="178" t="s">
        <v>71</v>
      </c>
    </row>
    <row r="189" spans="1:5">
      <c r="A189" s="178">
        <f t="shared" ca="1" si="5"/>
        <v>2</v>
      </c>
      <c r="B189" s="178" t="str">
        <f t="shared" ca="1" si="4"/>
        <v>L.02</v>
      </c>
      <c r="C189" s="178" t="s">
        <v>23</v>
      </c>
      <c r="D189" s="178" t="s">
        <v>298</v>
      </c>
      <c r="E189" s="178" t="s">
        <v>71</v>
      </c>
    </row>
    <row r="190" spans="1:5">
      <c r="A190" s="178">
        <f t="shared" ca="1" si="5"/>
        <v>3</v>
      </c>
      <c r="B190" s="178" t="str">
        <f t="shared" ca="1" si="4"/>
        <v>L.03</v>
      </c>
      <c r="C190" s="216" t="s">
        <v>23</v>
      </c>
      <c r="D190" s="178" t="s">
        <v>299</v>
      </c>
      <c r="E190" s="178" t="s">
        <v>71</v>
      </c>
    </row>
    <row r="191" spans="1:5">
      <c r="A191" s="178">
        <f t="shared" ca="1" si="5"/>
        <v>4</v>
      </c>
      <c r="B191" s="178" t="str">
        <f t="shared" ca="1" si="4"/>
        <v>L.04</v>
      </c>
      <c r="C191" s="178" t="s">
        <v>23</v>
      </c>
      <c r="D191" s="216" t="s">
        <v>286</v>
      </c>
    </row>
    <row r="192" spans="1:5">
      <c r="A192" s="178">
        <f t="shared" ca="1" si="5"/>
        <v>5</v>
      </c>
      <c r="B192" s="178" t="str">
        <f t="shared" ca="1" si="4"/>
        <v>L.05</v>
      </c>
      <c r="C192" s="178" t="s">
        <v>23</v>
      </c>
      <c r="D192" s="178" t="s">
        <v>190</v>
      </c>
      <c r="E192" s="178" t="s">
        <v>71</v>
      </c>
    </row>
    <row r="193" spans="1:5">
      <c r="A193" s="178">
        <f t="shared" ca="1" si="5"/>
        <v>6</v>
      </c>
      <c r="B193" s="178" t="str">
        <f t="shared" ca="1" si="4"/>
        <v>L.06</v>
      </c>
      <c r="C193" s="178" t="s">
        <v>23</v>
      </c>
      <c r="D193" s="178" t="s">
        <v>191</v>
      </c>
      <c r="E193" s="178" t="s">
        <v>71</v>
      </c>
    </row>
    <row r="194" spans="1:5">
      <c r="A194" s="178">
        <f t="shared" ca="1" si="5"/>
        <v>7</v>
      </c>
      <c r="B194" s="178" t="str">
        <f t="shared" ca="1" si="4"/>
        <v>L.07</v>
      </c>
      <c r="C194" s="178" t="s">
        <v>23</v>
      </c>
      <c r="D194" s="178" t="s">
        <v>192</v>
      </c>
      <c r="E194" s="178" t="s">
        <v>71</v>
      </c>
    </row>
    <row r="195" spans="1:5" ht="13.2" customHeight="1">
      <c r="A195" s="178">
        <f t="shared" ca="1" si="5"/>
        <v>8</v>
      </c>
      <c r="B195" s="178" t="str">
        <f t="shared" ca="1" si="4"/>
        <v>L.08</v>
      </c>
      <c r="C195" s="178" t="s">
        <v>23</v>
      </c>
      <c r="D195" s="178" t="s">
        <v>193</v>
      </c>
      <c r="E195" s="178" t="s">
        <v>71</v>
      </c>
    </row>
    <row r="196" spans="1:5">
      <c r="A196" s="178">
        <f t="shared" ca="1" si="5"/>
        <v>9</v>
      </c>
      <c r="B196" s="178" t="str">
        <f t="shared" ca="1" si="4"/>
        <v>L.09</v>
      </c>
      <c r="C196" s="178" t="s">
        <v>23</v>
      </c>
      <c r="D196" s="178" t="s">
        <v>194</v>
      </c>
      <c r="E196" s="178" t="s">
        <v>71</v>
      </c>
    </row>
    <row r="197" spans="1:5">
      <c r="A197" s="178">
        <f t="shared" ca="1" si="5"/>
        <v>10</v>
      </c>
      <c r="B197" s="178" t="str">
        <f t="shared" ca="1" si="4"/>
        <v>L.10</v>
      </c>
      <c r="C197" s="178" t="s">
        <v>23</v>
      </c>
      <c r="D197" s="178" t="s">
        <v>195</v>
      </c>
      <c r="E197" s="178" t="s">
        <v>71</v>
      </c>
    </row>
    <row r="198" spans="1:5">
      <c r="A198" s="178">
        <f t="shared" ca="1" si="5"/>
        <v>11</v>
      </c>
      <c r="B198" s="178" t="str">
        <f t="shared" ca="1" si="4"/>
        <v>L.11</v>
      </c>
      <c r="C198" s="178" t="s">
        <v>23</v>
      </c>
      <c r="D198" s="178" t="s">
        <v>196</v>
      </c>
      <c r="E198" s="178" t="s">
        <v>71</v>
      </c>
    </row>
    <row r="199" spans="1:5">
      <c r="A199" s="178">
        <f t="shared" ca="1" si="5"/>
        <v>12</v>
      </c>
      <c r="B199" s="178" t="str">
        <f t="shared" ca="1" si="4"/>
        <v>L.12</v>
      </c>
      <c r="C199" s="178" t="s">
        <v>23</v>
      </c>
      <c r="D199" s="178" t="s">
        <v>197</v>
      </c>
      <c r="E199" s="178" t="s">
        <v>71</v>
      </c>
    </row>
    <row r="200" spans="1:5">
      <c r="A200" s="178">
        <f t="shared" ca="1" si="5"/>
        <v>13</v>
      </c>
      <c r="B200" s="178" t="str">
        <f t="shared" ca="1" si="4"/>
        <v>L.13</v>
      </c>
      <c r="C200" s="178" t="s">
        <v>23</v>
      </c>
      <c r="D200" s="178" t="s">
        <v>198</v>
      </c>
      <c r="E200" s="178" t="s">
        <v>71</v>
      </c>
    </row>
    <row r="201" spans="1:5" ht="13.2" customHeight="1">
      <c r="A201" s="178">
        <f t="shared" ca="1" si="5"/>
        <v>14</v>
      </c>
      <c r="B201" s="178" t="str">
        <f t="shared" ca="1" si="4"/>
        <v>L.14</v>
      </c>
      <c r="C201" s="178" t="s">
        <v>23</v>
      </c>
      <c r="D201" s="178" t="s">
        <v>199</v>
      </c>
      <c r="E201" s="178" t="s">
        <v>71</v>
      </c>
    </row>
    <row r="202" spans="1:5">
      <c r="A202" s="178">
        <f t="shared" ca="1" si="5"/>
        <v>15</v>
      </c>
      <c r="B202" s="178" t="str">
        <f t="shared" ca="1" si="4"/>
        <v>L.15</v>
      </c>
      <c r="C202" s="178" t="s">
        <v>23</v>
      </c>
      <c r="D202" s="216" t="s">
        <v>300</v>
      </c>
    </row>
    <row r="203" spans="1:5">
      <c r="A203" s="178">
        <f t="shared" ca="1" si="5"/>
        <v>16</v>
      </c>
      <c r="B203" s="178" t="str">
        <f t="shared" ca="1" si="4"/>
        <v>L.16</v>
      </c>
      <c r="C203" s="178" t="s">
        <v>23</v>
      </c>
      <c r="D203" s="178" t="s">
        <v>200</v>
      </c>
      <c r="E203" s="178" t="s">
        <v>71</v>
      </c>
    </row>
    <row r="204" spans="1:5" ht="13.2" customHeight="1">
      <c r="A204" s="178">
        <f t="shared" ca="1" si="5"/>
        <v>17</v>
      </c>
      <c r="B204" s="178" t="str">
        <f t="shared" ca="1" si="4"/>
        <v>L.17</v>
      </c>
      <c r="C204" s="178" t="s">
        <v>23</v>
      </c>
      <c r="D204" s="178" t="s">
        <v>201</v>
      </c>
      <c r="E204" s="178" t="s">
        <v>71</v>
      </c>
    </row>
    <row r="205" spans="1:5">
      <c r="A205" s="178">
        <f t="shared" ca="1" si="5"/>
        <v>18</v>
      </c>
      <c r="B205" s="178" t="str">
        <f t="shared" ca="1" si="4"/>
        <v>L.18</v>
      </c>
      <c r="C205" s="178" t="s">
        <v>23</v>
      </c>
      <c r="D205" s="178" t="s">
        <v>202</v>
      </c>
      <c r="E205" s="178" t="s">
        <v>71</v>
      </c>
    </row>
    <row r="206" spans="1:5">
      <c r="A206" s="178">
        <f t="shared" ca="1" si="5"/>
        <v>19</v>
      </c>
      <c r="B206" s="178" t="str">
        <f t="shared" ca="1" si="4"/>
        <v>L.19</v>
      </c>
      <c r="C206" s="178" t="s">
        <v>23</v>
      </c>
      <c r="D206" s="178" t="s">
        <v>203</v>
      </c>
      <c r="E206" s="178" t="s">
        <v>71</v>
      </c>
    </row>
    <row r="207" spans="1:5">
      <c r="A207" s="178">
        <f t="shared" ca="1" si="5"/>
        <v>20</v>
      </c>
      <c r="B207" s="178" t="str">
        <f t="shared" ca="1" si="4"/>
        <v>L.20</v>
      </c>
      <c r="C207" s="178" t="s">
        <v>23</v>
      </c>
      <c r="D207" s="178" t="s">
        <v>204</v>
      </c>
      <c r="E207" s="178" t="s">
        <v>71</v>
      </c>
    </row>
    <row r="208" spans="1:5">
      <c r="A208" s="178">
        <f t="shared" ca="1" si="5"/>
        <v>21</v>
      </c>
      <c r="B208" s="178" t="str">
        <f t="shared" ca="1" si="4"/>
        <v>L.21</v>
      </c>
      <c r="C208" s="178" t="s">
        <v>23</v>
      </c>
      <c r="D208" s="178" t="s">
        <v>205</v>
      </c>
      <c r="E208" s="178" t="s">
        <v>71</v>
      </c>
    </row>
    <row r="209" spans="1:5">
      <c r="A209" s="178">
        <f t="shared" ca="1" si="5"/>
        <v>22</v>
      </c>
      <c r="B209" s="178" t="str">
        <f t="shared" ca="1" si="4"/>
        <v>L.22</v>
      </c>
      <c r="C209" s="178" t="s">
        <v>23</v>
      </c>
      <c r="D209" s="178" t="s">
        <v>282</v>
      </c>
      <c r="E209" s="178" t="s">
        <v>71</v>
      </c>
    </row>
    <row r="210" spans="1:5">
      <c r="A210" s="178">
        <v>1</v>
      </c>
      <c r="B210" s="178" t="str">
        <f t="shared" si="4"/>
        <v>M.01</v>
      </c>
      <c r="C210" s="178" t="s">
        <v>24</v>
      </c>
      <c r="D210" s="178" t="s">
        <v>206</v>
      </c>
      <c r="E210" s="178" t="s">
        <v>71</v>
      </c>
    </row>
    <row r="211" spans="1:5" ht="13.2" customHeight="1">
      <c r="A211" s="178">
        <f t="shared" ca="1" si="5"/>
        <v>2</v>
      </c>
      <c r="B211" s="178" t="str">
        <f t="shared" ca="1" si="4"/>
        <v>M.02</v>
      </c>
      <c r="C211" s="178" t="s">
        <v>24</v>
      </c>
      <c r="D211" s="178" t="s">
        <v>207</v>
      </c>
      <c r="E211" s="178" t="s">
        <v>71</v>
      </c>
    </row>
    <row r="212" spans="1:5">
      <c r="A212" s="178">
        <f t="shared" ca="1" si="5"/>
        <v>3</v>
      </c>
      <c r="B212" s="178" t="str">
        <f t="shared" ca="1" si="4"/>
        <v>M.03</v>
      </c>
      <c r="C212" s="178" t="s">
        <v>24</v>
      </c>
      <c r="D212" s="178" t="s">
        <v>208</v>
      </c>
      <c r="E212" s="178" t="s">
        <v>71</v>
      </c>
    </row>
    <row r="213" spans="1:5">
      <c r="A213" s="178">
        <f t="shared" ca="1" si="5"/>
        <v>4</v>
      </c>
      <c r="B213" s="178" t="str">
        <f t="shared" ca="1" si="4"/>
        <v>M.04</v>
      </c>
      <c r="C213" s="178" t="s">
        <v>24</v>
      </c>
      <c r="D213" s="242" t="s">
        <v>301</v>
      </c>
    </row>
    <row r="214" spans="1:5">
      <c r="A214" s="178">
        <f t="shared" ca="1" si="5"/>
        <v>5</v>
      </c>
      <c r="B214" s="178" t="str">
        <f t="shared" ca="1" si="4"/>
        <v>M.05</v>
      </c>
      <c r="C214" s="178" t="s">
        <v>24</v>
      </c>
      <c r="D214" s="181" t="s">
        <v>209</v>
      </c>
      <c r="E214" s="178" t="s">
        <v>71</v>
      </c>
    </row>
    <row r="215" spans="1:5">
      <c r="A215" s="178">
        <f t="shared" ca="1" si="5"/>
        <v>6</v>
      </c>
      <c r="B215" s="178" t="str">
        <f t="shared" ref="B215:B224" ca="1" si="8">C215&amp;TEXT(A215,".00")</f>
        <v>M.06</v>
      </c>
      <c r="C215" s="178" t="s">
        <v>24</v>
      </c>
      <c r="D215" s="181" t="s">
        <v>210</v>
      </c>
      <c r="E215" s="178" t="s">
        <v>71</v>
      </c>
    </row>
    <row r="216" spans="1:5">
      <c r="A216" s="178">
        <f t="shared" ref="A216:A224" ca="1" si="9">INDIRECT(ADDRESS(ROW()-1,COLUMN()))+1</f>
        <v>7</v>
      </c>
      <c r="B216" s="178" t="str">
        <f t="shared" ca="1" si="8"/>
        <v>M.07</v>
      </c>
      <c r="C216" s="178" t="s">
        <v>24</v>
      </c>
      <c r="D216" s="181" t="s">
        <v>211</v>
      </c>
      <c r="E216" s="178" t="s">
        <v>71</v>
      </c>
    </row>
    <row r="217" spans="1:5">
      <c r="A217" s="178">
        <f t="shared" ca="1" si="9"/>
        <v>8</v>
      </c>
      <c r="B217" s="178" t="str">
        <f t="shared" ca="1" si="8"/>
        <v>M.08</v>
      </c>
      <c r="C217" s="178" t="s">
        <v>24</v>
      </c>
      <c r="D217" s="181" t="s">
        <v>212</v>
      </c>
      <c r="E217" s="178" t="s">
        <v>71</v>
      </c>
    </row>
    <row r="218" spans="1:5">
      <c r="A218" s="178">
        <f t="shared" ca="1" si="9"/>
        <v>9</v>
      </c>
      <c r="B218" s="178" t="str">
        <f t="shared" ca="1" si="8"/>
        <v>M.09</v>
      </c>
      <c r="C218" s="178" t="s">
        <v>24</v>
      </c>
      <c r="D218" s="181" t="s">
        <v>213</v>
      </c>
      <c r="E218" s="178" t="s">
        <v>71</v>
      </c>
    </row>
    <row r="219" spans="1:5">
      <c r="A219" s="178">
        <f t="shared" ca="1" si="9"/>
        <v>10</v>
      </c>
      <c r="B219" s="178" t="str">
        <f t="shared" ca="1" si="8"/>
        <v>M.10</v>
      </c>
      <c r="C219" s="178" t="s">
        <v>24</v>
      </c>
      <c r="D219" s="182" t="s">
        <v>214</v>
      </c>
      <c r="E219" s="178" t="s">
        <v>71</v>
      </c>
    </row>
    <row r="220" spans="1:5">
      <c r="A220" s="178">
        <f t="shared" ca="1" si="9"/>
        <v>11</v>
      </c>
      <c r="B220" s="178" t="str">
        <f t="shared" ca="1" si="8"/>
        <v>M.11</v>
      </c>
      <c r="C220" s="178" t="s">
        <v>24</v>
      </c>
      <c r="D220" s="183" t="s">
        <v>215</v>
      </c>
      <c r="E220" s="178" t="s">
        <v>71</v>
      </c>
    </row>
    <row r="221" spans="1:5">
      <c r="A221" s="178">
        <f t="shared" ca="1" si="9"/>
        <v>12</v>
      </c>
      <c r="B221" s="178" t="str">
        <f t="shared" ca="1" si="8"/>
        <v>M.12</v>
      </c>
      <c r="C221" s="178" t="s">
        <v>24</v>
      </c>
      <c r="D221" s="183" t="s">
        <v>216</v>
      </c>
      <c r="E221" s="178" t="s">
        <v>71</v>
      </c>
    </row>
    <row r="222" spans="1:5">
      <c r="A222" s="178">
        <f t="shared" ca="1" si="9"/>
        <v>13</v>
      </c>
      <c r="B222" s="178" t="str">
        <f t="shared" ca="1" si="8"/>
        <v>M.13</v>
      </c>
      <c r="C222" s="178" t="s">
        <v>24</v>
      </c>
      <c r="D222" s="183" t="s">
        <v>217</v>
      </c>
      <c r="E222" s="178" t="s">
        <v>71</v>
      </c>
    </row>
    <row r="223" spans="1:5">
      <c r="A223" s="178">
        <f t="shared" ca="1" si="9"/>
        <v>14</v>
      </c>
      <c r="B223" s="178" t="str">
        <f t="shared" ca="1" si="8"/>
        <v>M.14</v>
      </c>
      <c r="C223" s="178" t="s">
        <v>24</v>
      </c>
      <c r="D223" s="183" t="s">
        <v>218</v>
      </c>
      <c r="E223" s="178" t="s">
        <v>71</v>
      </c>
    </row>
    <row r="224" spans="1:5">
      <c r="A224" s="178">
        <f t="shared" ca="1" si="9"/>
        <v>15</v>
      </c>
      <c r="B224" s="178" t="str">
        <f t="shared" ca="1" si="8"/>
        <v>M.15</v>
      </c>
      <c r="C224" s="178" t="s">
        <v>24</v>
      </c>
      <c r="D224" s="183" t="s">
        <v>219</v>
      </c>
      <c r="E224" s="178" t="s">
        <v>71</v>
      </c>
    </row>
    <row r="226" spans="4:4">
      <c r="D226" s="183"/>
    </row>
    <row r="227" spans="4:4">
      <c r="D227" s="183"/>
    </row>
    <row r="228" spans="4:4">
      <c r="D228" s="184"/>
    </row>
    <row r="229" spans="4:4">
      <c r="D229" s="183"/>
    </row>
    <row r="230" spans="4:4">
      <c r="D230" s="183"/>
    </row>
    <row r="231" spans="4:4">
      <c r="D231" s="183"/>
    </row>
    <row r="232" spans="4:4">
      <c r="D232" s="183"/>
    </row>
    <row r="233" spans="4:4">
      <c r="D233" s="183"/>
    </row>
    <row r="234" spans="4:4">
      <c r="D234" s="183"/>
    </row>
    <row r="235" spans="4:4">
      <c r="D235" s="183"/>
    </row>
    <row r="236" spans="4:4">
      <c r="D236" s="183"/>
    </row>
    <row r="237" spans="4:4">
      <c r="D237" s="183"/>
    </row>
    <row r="238" spans="4:4">
      <c r="D238" s="183"/>
    </row>
    <row r="239" spans="4:4">
      <c r="D239" s="185"/>
    </row>
    <row r="240" spans="4:4">
      <c r="D240" s="183"/>
    </row>
    <row r="241" spans="4:4">
      <c r="D241" s="183"/>
    </row>
    <row r="242" spans="4:4">
      <c r="D242" s="183"/>
    </row>
    <row r="243" spans="4:4">
      <c r="D243" s="183"/>
    </row>
    <row r="244" spans="4:4">
      <c r="D244" s="183"/>
    </row>
    <row r="245" spans="4:4">
      <c r="D245" s="185"/>
    </row>
    <row r="246" spans="4:4">
      <c r="D246" s="183"/>
    </row>
    <row r="247" spans="4:4">
      <c r="D247" s="183"/>
    </row>
    <row r="248" spans="4:4">
      <c r="D248" s="183"/>
    </row>
    <row r="249" spans="4:4">
      <c r="D249" s="183"/>
    </row>
    <row r="250" spans="4:4">
      <c r="D250" s="183"/>
    </row>
    <row r="251" spans="4:4">
      <c r="D251" s="183"/>
    </row>
    <row r="252" spans="4:4">
      <c r="D252" s="183"/>
    </row>
    <row r="253" spans="4:4">
      <c r="D253" s="183"/>
    </row>
    <row r="254" spans="4:4">
      <c r="D254" s="183"/>
    </row>
    <row r="255" spans="4:4">
      <c r="D255" s="183"/>
    </row>
    <row r="256" spans="4:4">
      <c r="D256" s="183"/>
    </row>
    <row r="257" spans="4:4">
      <c r="D257" s="183"/>
    </row>
    <row r="258" spans="4:4">
      <c r="D258" s="183"/>
    </row>
    <row r="259" spans="4:4">
      <c r="D259" s="182"/>
    </row>
    <row r="260" spans="4:4">
      <c r="D260" s="183"/>
    </row>
    <row r="261" spans="4:4">
      <c r="D261" s="183"/>
    </row>
    <row r="262" spans="4:4">
      <c r="D262" s="183"/>
    </row>
    <row r="263" spans="4:4">
      <c r="D263" s="183"/>
    </row>
    <row r="264" spans="4:4">
      <c r="D264" s="183"/>
    </row>
    <row r="265" spans="4:4">
      <c r="D265" s="183"/>
    </row>
    <row r="266" spans="4:4">
      <c r="D266" s="183"/>
    </row>
    <row r="267" spans="4:4">
      <c r="D267" s="183"/>
    </row>
    <row r="268" spans="4:4">
      <c r="D268" s="183"/>
    </row>
    <row r="269" spans="4:4">
      <c r="D269" s="183"/>
    </row>
    <row r="270" spans="4:4">
      <c r="D270" s="183"/>
    </row>
    <row r="271" spans="4:4">
      <c r="D271" s="183"/>
    </row>
    <row r="272" spans="4:4">
      <c r="D272" s="183"/>
    </row>
    <row r="273" spans="4:4">
      <c r="D273" s="183"/>
    </row>
    <row r="274" spans="4:4">
      <c r="D274" s="183"/>
    </row>
    <row r="275" spans="4:4">
      <c r="D275" s="183"/>
    </row>
    <row r="276" spans="4:4">
      <c r="D276" s="183"/>
    </row>
    <row r="277" spans="4:4">
      <c r="D277" s="186"/>
    </row>
    <row r="278" spans="4:4">
      <c r="D278" s="187"/>
    </row>
    <row r="279" spans="4:4">
      <c r="D279" s="187"/>
    </row>
    <row r="280" spans="4:4">
      <c r="D280" s="187"/>
    </row>
    <row r="281" spans="4:4">
      <c r="D281" s="187"/>
    </row>
    <row r="282" spans="4:4">
      <c r="D282" s="188"/>
    </row>
    <row r="283" spans="4:4">
      <c r="D283" s="188"/>
    </row>
    <row r="284" spans="4:4">
      <c r="D284" s="186"/>
    </row>
    <row r="285" spans="4:4">
      <c r="D285" s="186"/>
    </row>
    <row r="286" spans="4:4">
      <c r="D286" s="186"/>
    </row>
    <row r="287" spans="4:4">
      <c r="D287" s="189"/>
    </row>
    <row r="288" spans="4:4">
      <c r="D288" s="186"/>
    </row>
    <row r="289" spans="4:4">
      <c r="D289" s="188"/>
    </row>
    <row r="290" spans="4:4">
      <c r="D290" s="190"/>
    </row>
    <row r="291" spans="4:4">
      <c r="D291" s="191"/>
    </row>
    <row r="292" spans="4:4">
      <c r="D292" s="192"/>
    </row>
    <row r="293" spans="4:4">
      <c r="D293" s="188"/>
    </row>
    <row r="294" spans="4:4">
      <c r="D294" s="186"/>
    </row>
    <row r="295" spans="4:4">
      <c r="D295" s="184"/>
    </row>
    <row r="296" spans="4:4">
      <c r="D296" s="184"/>
    </row>
    <row r="297" spans="4:4">
      <c r="D297" s="184"/>
    </row>
    <row r="298" spans="4:4">
      <c r="D298" s="184"/>
    </row>
    <row r="299" spans="4:4">
      <c r="D299" s="184"/>
    </row>
    <row r="300" spans="4:4">
      <c r="D300" s="184"/>
    </row>
    <row r="301" spans="4:4">
      <c r="D301" s="186"/>
    </row>
    <row r="302" spans="4:4">
      <c r="D302" s="183"/>
    </row>
    <row r="303" spans="4:4">
      <c r="D303" s="183"/>
    </row>
    <row r="304" spans="4:4">
      <c r="D304" s="193"/>
    </row>
    <row r="305" spans="4:4">
      <c r="D305" s="193"/>
    </row>
    <row r="306" spans="4:4">
      <c r="D306" s="193"/>
    </row>
    <row r="307" spans="4:4">
      <c r="D307" s="184"/>
    </row>
    <row r="308" spans="4:4">
      <c r="D308" s="194"/>
    </row>
    <row r="309" spans="4:4">
      <c r="D309" s="193"/>
    </row>
    <row r="310" spans="4:4">
      <c r="D310" s="193"/>
    </row>
    <row r="311" spans="4:4">
      <c r="D311" s="186"/>
    </row>
    <row r="312" spans="4:4">
      <c r="D312" s="193"/>
    </row>
    <row r="313" spans="4:4">
      <c r="D313" s="193"/>
    </row>
    <row r="314" spans="4:4">
      <c r="D314" s="186"/>
    </row>
    <row r="315" spans="4:4">
      <c r="D315" s="186"/>
    </row>
    <row r="316" spans="4:4">
      <c r="D316" s="193"/>
    </row>
    <row r="317" spans="4:4">
      <c r="D317" s="193"/>
    </row>
    <row r="318" spans="4:4">
      <c r="D318" s="186"/>
    </row>
    <row r="319" spans="4:4">
      <c r="D319" s="186"/>
    </row>
    <row r="320" spans="4:4">
      <c r="D320" s="186"/>
    </row>
    <row r="321" spans="4:4">
      <c r="D321" s="188"/>
    </row>
    <row r="322" spans="4:4">
      <c r="D322" s="183"/>
    </row>
    <row r="323" spans="4:4">
      <c r="D323" s="189"/>
    </row>
    <row r="324" spans="4:4">
      <c r="D324" s="186"/>
    </row>
  </sheetData>
  <conditionalFormatting sqref="E225:F321 F108:F126 A78:F80 B94:D95 B108:D114 A115:D221 A226:C321 A222:B225 D226:D325 B222:D224 F133:F224 A81:D93 F81:F98 E81:E224 C96:D98 A94:A100 B96:B100">
    <cfRule type="expression" dxfId="5" priority="210" stopIfTrue="1">
      <formula>ISEVEN(ROW())</formula>
    </cfRule>
  </conditionalFormatting>
  <conditionalFormatting sqref="F127:F132">
    <cfRule type="expression" dxfId="4" priority="8" stopIfTrue="1">
      <formula>ISEVEN(ROW())</formula>
    </cfRule>
  </conditionalFormatting>
  <conditionalFormatting sqref="F104:F107 D101:D107 B101:B107">
    <cfRule type="expression" dxfId="3" priority="4" stopIfTrue="1">
      <formula>ISEVEN(ROW())</formula>
    </cfRule>
  </conditionalFormatting>
  <conditionalFormatting sqref="F101:F103 C101:C107">
    <cfRule type="expression" dxfId="2" priority="3" stopIfTrue="1">
      <formula>ISEVEN(ROW())</formula>
    </cfRule>
  </conditionalFormatting>
  <conditionalFormatting sqref="C99:D100 F99:F100">
    <cfRule type="expression" dxfId="1" priority="2" stopIfTrue="1">
      <formula>ISEVEN(ROW())</formula>
    </cfRule>
  </conditionalFormatting>
  <conditionalFormatting sqref="A101:A114">
    <cfRule type="expression" dxfId="0" priority="1" stopIfTrue="1">
      <formula>ISEVEN(ROW())</formula>
    </cfRule>
  </conditionalFormatting>
  <dataValidations count="6">
    <dataValidation type="list" allowBlank="1" showInputMessage="1" showErrorMessage="1" sqref="C321">
      <formula1>RéfN3Cod</formula1>
    </dataValidation>
    <dataValidation type="list" allowBlank="1" showInputMessage="1" showErrorMessage="1" sqref="B24:B36">
      <formula1>OFFSET(RéfN2,,,,1)</formula1>
    </dataValidation>
    <dataValidation type="list" allowBlank="1" showInputMessage="1" showErrorMessage="1" sqref="D24:D36">
      <formula1>ZoneSaisie</formula1>
    </dataValidation>
    <dataValidation type="list" allowBlank="1" showInputMessage="1" showErrorMessage="1" sqref="B17:B21">
      <formula1>OFFSET(RéfN1,,,,1)</formula1>
    </dataValidation>
    <dataValidation type="list" allowBlank="1" showInputMessage="1" showErrorMessage="1" sqref="E78:E320">
      <formula1>OFFSET(RéfNot,,,,1)</formula1>
    </dataValidation>
    <dataValidation type="list" allowBlank="1" showInputMessage="1" showErrorMessage="1" sqref="C226:C320 C78:C224">
      <formula1>OFFSET(RéfN3,,,,1)</formula1>
    </dataValidation>
  </dataValidations>
  <pageMargins left="0.7" right="0.7" top="0.75" bottom="0.75" header="0.3" footer="0.3"/>
  <pageSetup paperSize="9" scale="16" orientation="portrait" r:id="rId1"/>
  <rowBreaks count="1" manualBreakCount="1">
    <brk id="36" max="16383" man="1"/>
  </rowBreaks>
  <colBreaks count="1" manualBreakCount="1">
    <brk id="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I145"/>
  <sheetViews>
    <sheetView topLeftCell="A124" workbookViewId="0">
      <selection activeCell="D145" sqref="D145"/>
    </sheetView>
  </sheetViews>
  <sheetFormatPr baseColWidth="10" defaultColWidth="11.85546875" defaultRowHeight="15" customHeight="1"/>
  <cols>
    <col min="1" max="1" width="10.7109375" style="168" bestFit="1" customWidth="1"/>
    <col min="2" max="2" width="13.140625" style="168" bestFit="1" customWidth="1"/>
    <col min="3" max="3" width="8.85546875" style="168" bestFit="1" customWidth="1"/>
    <col min="4" max="4" width="10.7109375" style="168" bestFit="1" customWidth="1"/>
    <col min="5" max="5" width="14.7109375" bestFit="1" customWidth="1"/>
    <col min="6" max="6" width="11.85546875" style="168" bestFit="1" customWidth="1"/>
    <col min="7" max="7" width="4.85546875" style="168" bestFit="1" customWidth="1"/>
    <col min="8" max="8" width="9" style="168" customWidth="1"/>
    <col min="9" max="9" width="14.7109375" bestFit="1" customWidth="1"/>
  </cols>
  <sheetData>
    <row r="1" spans="1:9" ht="15" customHeight="1">
      <c r="A1" s="167" t="s">
        <v>58</v>
      </c>
      <c r="B1" s="167" t="s">
        <v>63</v>
      </c>
      <c r="C1" s="167" t="s">
        <v>64</v>
      </c>
      <c r="D1" s="167" t="s">
        <v>62</v>
      </c>
      <c r="E1" s="161" t="s">
        <v>59</v>
      </c>
      <c r="F1" s="167" t="s">
        <v>57</v>
      </c>
      <c r="G1" s="167" t="s">
        <v>53</v>
      </c>
      <c r="H1" s="167" t="s">
        <v>70</v>
      </c>
      <c r="I1" s="161" t="s">
        <v>77</v>
      </c>
    </row>
    <row r="2" spans="1:9" ht="15" customHeight="1">
      <c r="A2" s="168" t="str">
        <f t="shared" ref="A2:A33" ca="1" si="0">INDEX(OFFSET(RéfN4,,,,1),ROW()-ROW($A$1))</f>
        <v>A.01</v>
      </c>
      <c r="B2" s="168" t="str">
        <f t="shared" ref="B2:B33" ca="1" si="1">VLOOKUP(A2,RéfN4,2,FALSE)</f>
        <v>A</v>
      </c>
      <c r="C2" s="168" t="str">
        <f t="shared" ref="C2:C33" ca="1" si="2">IF(VLOOKUP(B2,RéfN3,2,FALSE)="","",VLOOKUP(B2,RéfN3,2,FALSE))</f>
        <v>Axe 1</v>
      </c>
      <c r="D2" s="168">
        <f t="shared" ref="D2:D33" ca="1" si="3">IF(ISERROR(VLOOKUP(C2,RéfN2,2,FALSE)),0,VLOOKUP(C2,RéfN2,2,FALSE))</f>
        <v>1</v>
      </c>
      <c r="E2" t="str">
        <f ca="1">IF(VLOOKUP($A2,INDIRECT(VLOOKUP($B2,RéfN3,4)),3,FALSE)="","",VLOOKUP($A2,INDIRECT(VLOOKUP($B2,RéfN3,4)),3,FALSE))</f>
        <v/>
      </c>
      <c r="F2" s="168" t="str">
        <f t="shared" ref="F2:F33" ca="1" si="4">VLOOKUP(A2,RéfN4,4,FALSE)</f>
        <v>RépComplexe1</v>
      </c>
      <c r="G2" s="168" t="str">
        <f ca="1">IF(OR(ISERROR(VLOOKUP(E2,INDIRECT(F2),2,FALSE)),ISBLANK(VLOOKUP(E2,INDIRECT(F2),2,FALSE))),"",VLOOKUP(E2,INDIRECT(F2),2,FALSE))</f>
        <v/>
      </c>
      <c r="H2" s="167">
        <f ca="1">MAX(OFFSET(INDIRECT(F2),,1,,1))</f>
        <v>1</v>
      </c>
      <c r="I2" t="str">
        <f t="shared" ref="I2:I33" ca="1" si="5">IF(VLOOKUP($A2,INDIRECT(VLOOKUP($B2,RéfN3,4)),4,FALSE)="","",VLOOKUP($A2,INDIRECT(VLOOKUP($B2,RéfN3,4)),4,FALSE))</f>
        <v/>
      </c>
    </row>
    <row r="3" spans="1:9" ht="15" customHeight="1">
      <c r="A3" s="168" t="str">
        <f t="shared" ca="1" si="0"/>
        <v>A.02</v>
      </c>
      <c r="B3" s="168" t="str">
        <f t="shared" ca="1" si="1"/>
        <v>A</v>
      </c>
      <c r="C3" s="168" t="str">
        <f t="shared" ca="1" si="2"/>
        <v>Axe 1</v>
      </c>
      <c r="D3" s="168">
        <f t="shared" ca="1" si="3"/>
        <v>1</v>
      </c>
      <c r="E3" t="str">
        <f t="shared" ref="E3:E33" ca="1" si="6">IF(VLOOKUP($A3,INDIRECT(VLOOKUP($B3,RéfN3,4)),3,FALSE)="","",VLOOKUP($A3,INDIRECT(VLOOKUP($B3,RéfN3,4)),3,FALSE))</f>
        <v/>
      </c>
      <c r="F3" s="168" t="str">
        <f t="shared" ca="1" si="4"/>
        <v>RépComplexe1</v>
      </c>
      <c r="G3" s="168" t="str">
        <f t="shared" ref="G3:G62" ca="1" si="7">IF(OR(ISERROR(VLOOKUP(E3,INDIRECT(F3),2,FALSE)),ISBLANK(VLOOKUP(E3,INDIRECT(F3),2,FALSE))),"",VLOOKUP(E3,INDIRECT(F3),2,FALSE))</f>
        <v/>
      </c>
      <c r="H3" s="167">
        <f t="shared" ref="H3:H62" ca="1" si="8">MAX(OFFSET(INDIRECT(F3),,1,,1))</f>
        <v>1</v>
      </c>
      <c r="I3" t="str">
        <f t="shared" ca="1" si="5"/>
        <v/>
      </c>
    </row>
    <row r="4" spans="1:9" ht="15" customHeight="1">
      <c r="A4" s="168" t="str">
        <f t="shared" ca="1" si="0"/>
        <v>A.03</v>
      </c>
      <c r="B4" s="168" t="str">
        <f t="shared" ca="1" si="1"/>
        <v>A</v>
      </c>
      <c r="C4" s="168" t="str">
        <f t="shared" ca="1" si="2"/>
        <v>Axe 1</v>
      </c>
      <c r="D4" s="168">
        <f t="shared" ca="1" si="3"/>
        <v>1</v>
      </c>
      <c r="E4" t="str">
        <f t="shared" ca="1" si="6"/>
        <v/>
      </c>
      <c r="F4" s="168" t="str">
        <f t="shared" ca="1" si="4"/>
        <v>RépComplexe1</v>
      </c>
      <c r="G4" s="168" t="str">
        <f t="shared" ca="1" si="7"/>
        <v/>
      </c>
      <c r="H4" s="167">
        <f t="shared" ca="1" si="8"/>
        <v>1</v>
      </c>
      <c r="I4" t="str">
        <f t="shared" ca="1" si="5"/>
        <v/>
      </c>
    </row>
    <row r="5" spans="1:9" ht="15" customHeight="1">
      <c r="A5" s="168" t="str">
        <f t="shared" ca="1" si="0"/>
        <v>A.04</v>
      </c>
      <c r="B5" s="168" t="str">
        <f t="shared" ca="1" si="1"/>
        <v>A</v>
      </c>
      <c r="C5" s="168" t="str">
        <f t="shared" ca="1" si="2"/>
        <v>Axe 1</v>
      </c>
      <c r="D5" s="168">
        <f t="shared" ca="1" si="3"/>
        <v>1</v>
      </c>
      <c r="E5" t="str">
        <f t="shared" ca="1" si="6"/>
        <v/>
      </c>
      <c r="F5" s="168" t="str">
        <f t="shared" ca="1" si="4"/>
        <v>RépComplexe1</v>
      </c>
      <c r="G5" s="168" t="str">
        <f t="shared" ca="1" si="7"/>
        <v/>
      </c>
      <c r="H5" s="167">
        <f t="shared" ca="1" si="8"/>
        <v>1</v>
      </c>
      <c r="I5" t="str">
        <f t="shared" ca="1" si="5"/>
        <v/>
      </c>
    </row>
    <row r="6" spans="1:9" ht="15" customHeight="1">
      <c r="A6" s="168" t="str">
        <f t="shared" ca="1" si="0"/>
        <v>A.05</v>
      </c>
      <c r="B6" s="168" t="str">
        <f t="shared" ca="1" si="1"/>
        <v>A</v>
      </c>
      <c r="C6" s="168" t="str">
        <f t="shared" ca="1" si="2"/>
        <v>Axe 1</v>
      </c>
      <c r="D6" s="168">
        <f t="shared" ca="1" si="3"/>
        <v>1</v>
      </c>
      <c r="E6" t="str">
        <f t="shared" ca="1" si="6"/>
        <v/>
      </c>
      <c r="F6" s="168" t="str">
        <f t="shared" ca="1" si="4"/>
        <v>RépComplexe1</v>
      </c>
      <c r="G6" s="168" t="str">
        <f t="shared" ca="1" si="7"/>
        <v/>
      </c>
      <c r="H6" s="167">
        <f t="shared" ca="1" si="8"/>
        <v>1</v>
      </c>
      <c r="I6" t="str">
        <f t="shared" ca="1" si="5"/>
        <v/>
      </c>
    </row>
    <row r="7" spans="1:9" ht="15" customHeight="1">
      <c r="A7" s="168" t="str">
        <f t="shared" ca="1" si="0"/>
        <v>A.06</v>
      </c>
      <c r="B7" s="168" t="str">
        <f t="shared" ca="1" si="1"/>
        <v>A</v>
      </c>
      <c r="C7" s="168" t="str">
        <f t="shared" ca="1" si="2"/>
        <v>Axe 1</v>
      </c>
      <c r="D7" s="168">
        <f t="shared" ca="1" si="3"/>
        <v>1</v>
      </c>
      <c r="E7" t="str">
        <f t="shared" ca="1" si="6"/>
        <v/>
      </c>
      <c r="F7" s="168" t="str">
        <f t="shared" ca="1" si="4"/>
        <v>RépComplexe1</v>
      </c>
      <c r="G7" s="168" t="str">
        <f t="shared" ca="1" si="7"/>
        <v/>
      </c>
      <c r="H7" s="167">
        <f t="shared" ca="1" si="8"/>
        <v>1</v>
      </c>
      <c r="I7" t="str">
        <f t="shared" ca="1" si="5"/>
        <v/>
      </c>
    </row>
    <row r="8" spans="1:9" ht="15" customHeight="1">
      <c r="A8" s="168" t="str">
        <f t="shared" ca="1" si="0"/>
        <v>A.07</v>
      </c>
      <c r="B8" s="168" t="str">
        <f t="shared" ca="1" si="1"/>
        <v>A</v>
      </c>
      <c r="C8" s="168" t="str">
        <f t="shared" ca="1" si="2"/>
        <v>Axe 1</v>
      </c>
      <c r="D8" s="168">
        <f t="shared" ca="1" si="3"/>
        <v>1</v>
      </c>
      <c r="E8" t="str">
        <f t="shared" ca="1" si="6"/>
        <v/>
      </c>
      <c r="F8" s="168" t="str">
        <f t="shared" ca="1" si="4"/>
        <v>RépComplexe1</v>
      </c>
      <c r="G8" s="168" t="str">
        <f t="shared" ca="1" si="7"/>
        <v/>
      </c>
      <c r="H8" s="167">
        <f t="shared" ca="1" si="8"/>
        <v>1</v>
      </c>
      <c r="I8" t="str">
        <f t="shared" ca="1" si="5"/>
        <v/>
      </c>
    </row>
    <row r="9" spans="1:9" ht="15" customHeight="1">
      <c r="A9" s="168" t="str">
        <f t="shared" ca="1" si="0"/>
        <v>A.08</v>
      </c>
      <c r="B9" s="168" t="str">
        <f t="shared" ca="1" si="1"/>
        <v>A</v>
      </c>
      <c r="C9" s="168" t="str">
        <f t="shared" ca="1" si="2"/>
        <v>Axe 1</v>
      </c>
      <c r="D9" s="168">
        <f t="shared" ca="1" si="3"/>
        <v>1</v>
      </c>
      <c r="E9" t="str">
        <f t="shared" ca="1" si="6"/>
        <v/>
      </c>
      <c r="F9" s="168" t="str">
        <f t="shared" ca="1" si="4"/>
        <v>RépComplexe1</v>
      </c>
      <c r="G9" s="168" t="str">
        <f t="shared" ca="1" si="7"/>
        <v/>
      </c>
      <c r="H9" s="167">
        <f t="shared" ca="1" si="8"/>
        <v>1</v>
      </c>
      <c r="I9" t="str">
        <f t="shared" ca="1" si="5"/>
        <v/>
      </c>
    </row>
    <row r="10" spans="1:9" ht="15" customHeight="1">
      <c r="A10" s="168" t="str">
        <f t="shared" ca="1" si="0"/>
        <v>A.09</v>
      </c>
      <c r="B10" s="168" t="str">
        <f t="shared" ca="1" si="1"/>
        <v>A</v>
      </c>
      <c r="C10" s="168" t="str">
        <f t="shared" ca="1" si="2"/>
        <v>Axe 1</v>
      </c>
      <c r="D10" s="168">
        <f t="shared" ca="1" si="3"/>
        <v>1</v>
      </c>
      <c r="E10" t="str">
        <f t="shared" ca="1" si="6"/>
        <v/>
      </c>
      <c r="F10" s="168" t="str">
        <f t="shared" ca="1" si="4"/>
        <v>RépComplexe1</v>
      </c>
      <c r="G10" s="168" t="str">
        <f t="shared" ca="1" si="7"/>
        <v/>
      </c>
      <c r="H10" s="167">
        <f t="shared" ca="1" si="8"/>
        <v>1</v>
      </c>
      <c r="I10" t="str">
        <f t="shared" ca="1" si="5"/>
        <v/>
      </c>
    </row>
    <row r="11" spans="1:9" ht="15" customHeight="1">
      <c r="A11" s="168" t="str">
        <f t="shared" ca="1" si="0"/>
        <v>A.10</v>
      </c>
      <c r="B11" s="168" t="str">
        <f t="shared" ca="1" si="1"/>
        <v>A</v>
      </c>
      <c r="C11" s="168" t="str">
        <f t="shared" ca="1" si="2"/>
        <v>Axe 1</v>
      </c>
      <c r="D11" s="168">
        <f t="shared" ca="1" si="3"/>
        <v>1</v>
      </c>
      <c r="E11" t="str">
        <f ca="1">IF(VLOOKUP($A11,INDIRECT(VLOOKUP($B11,RéfN3,4)),3,FALSE)="","",VLOOKUP($A11,INDIRECT(VLOOKUP($B11,RéfN3,4)),3,FALSE))</f>
        <v/>
      </c>
      <c r="F11" s="168" t="str">
        <f t="shared" ca="1" si="4"/>
        <v>RépComplexe1</v>
      </c>
      <c r="G11" s="168" t="str">
        <f t="shared" ca="1" si="7"/>
        <v/>
      </c>
      <c r="H11" s="167">
        <f t="shared" ca="1" si="8"/>
        <v>1</v>
      </c>
      <c r="I11" t="str">
        <f t="shared" ca="1" si="5"/>
        <v/>
      </c>
    </row>
    <row r="12" spans="1:9" ht="15" customHeight="1">
      <c r="A12" s="168" t="str">
        <f t="shared" ca="1" si="0"/>
        <v>A.11</v>
      </c>
      <c r="B12" s="168" t="str">
        <f t="shared" ca="1" si="1"/>
        <v>A</v>
      </c>
      <c r="C12" s="168" t="str">
        <f t="shared" ca="1" si="2"/>
        <v>Axe 1</v>
      </c>
      <c r="D12" s="168">
        <f t="shared" ca="1" si="3"/>
        <v>1</v>
      </c>
      <c r="E12" t="str">
        <f t="shared" ca="1" si="6"/>
        <v/>
      </c>
      <c r="F12" s="168" t="str">
        <f t="shared" ca="1" si="4"/>
        <v>RépComplexe1</v>
      </c>
      <c r="G12" s="168" t="str">
        <f t="shared" ca="1" si="7"/>
        <v/>
      </c>
      <c r="H12" s="167">
        <f t="shared" ca="1" si="8"/>
        <v>1</v>
      </c>
      <c r="I12" t="str">
        <f t="shared" ca="1" si="5"/>
        <v/>
      </c>
    </row>
    <row r="13" spans="1:9" ht="15" customHeight="1">
      <c r="A13" s="168" t="str">
        <f t="shared" ca="1" si="0"/>
        <v>A.12</v>
      </c>
      <c r="B13" s="168" t="str">
        <f t="shared" ca="1" si="1"/>
        <v>A</v>
      </c>
      <c r="C13" s="168" t="str">
        <f t="shared" ca="1" si="2"/>
        <v>Axe 1</v>
      </c>
      <c r="D13" s="168">
        <f t="shared" ca="1" si="3"/>
        <v>1</v>
      </c>
      <c r="E13" t="str">
        <f t="shared" ca="1" si="6"/>
        <v/>
      </c>
      <c r="F13" s="168" t="str">
        <f t="shared" ca="1" si="4"/>
        <v>RépComplexe1</v>
      </c>
      <c r="G13" s="168" t="str">
        <f t="shared" ca="1" si="7"/>
        <v/>
      </c>
      <c r="H13" s="167">
        <f t="shared" ca="1" si="8"/>
        <v>1</v>
      </c>
      <c r="I13" t="str">
        <f t="shared" ca="1" si="5"/>
        <v/>
      </c>
    </row>
    <row r="14" spans="1:9" ht="15" customHeight="1">
      <c r="A14" s="168" t="str">
        <f t="shared" ca="1" si="0"/>
        <v>A.13</v>
      </c>
      <c r="B14" s="168" t="str">
        <f t="shared" ca="1" si="1"/>
        <v>A</v>
      </c>
      <c r="C14" s="168" t="str">
        <f t="shared" ca="1" si="2"/>
        <v>Axe 1</v>
      </c>
      <c r="D14" s="168">
        <f t="shared" ca="1" si="3"/>
        <v>1</v>
      </c>
      <c r="E14" t="str">
        <f t="shared" ca="1" si="6"/>
        <v/>
      </c>
      <c r="F14" s="168" t="str">
        <f t="shared" ca="1" si="4"/>
        <v>RépComplexe1</v>
      </c>
      <c r="G14" s="168" t="str">
        <f t="shared" ca="1" si="7"/>
        <v/>
      </c>
      <c r="H14" s="167">
        <f t="shared" ca="1" si="8"/>
        <v>1</v>
      </c>
      <c r="I14" t="str">
        <f t="shared" ca="1" si="5"/>
        <v/>
      </c>
    </row>
    <row r="15" spans="1:9" ht="15" customHeight="1">
      <c r="A15" s="168" t="str">
        <f t="shared" ca="1" si="0"/>
        <v>A.14</v>
      </c>
      <c r="B15" s="168" t="str">
        <f t="shared" ca="1" si="1"/>
        <v>A</v>
      </c>
      <c r="C15" s="168" t="str">
        <f t="shared" ca="1" si="2"/>
        <v>Axe 1</v>
      </c>
      <c r="D15" s="168">
        <f t="shared" ca="1" si="3"/>
        <v>1</v>
      </c>
      <c r="E15" t="str">
        <f t="shared" ca="1" si="6"/>
        <v/>
      </c>
      <c r="F15" s="168" t="str">
        <f t="shared" ca="1" si="4"/>
        <v>RépComplexe1</v>
      </c>
      <c r="G15" s="168" t="str">
        <f t="shared" ca="1" si="7"/>
        <v/>
      </c>
      <c r="H15" s="167">
        <f t="shared" ca="1" si="8"/>
        <v>1</v>
      </c>
      <c r="I15" t="str">
        <f t="shared" ca="1" si="5"/>
        <v/>
      </c>
    </row>
    <row r="16" spans="1:9" ht="15" customHeight="1">
      <c r="A16" s="168" t="str">
        <f t="shared" ca="1" si="0"/>
        <v>B.01</v>
      </c>
      <c r="B16" s="168" t="str">
        <f t="shared" ca="1" si="1"/>
        <v>B</v>
      </c>
      <c r="C16" s="168" t="str">
        <f t="shared" ca="1" si="2"/>
        <v>Axe 1</v>
      </c>
      <c r="D16" s="168">
        <f t="shared" ca="1" si="3"/>
        <v>1</v>
      </c>
      <c r="E16" t="str">
        <f t="shared" ca="1" si="6"/>
        <v/>
      </c>
      <c r="F16" s="168" t="str">
        <f t="shared" ca="1" si="4"/>
        <v>RépComplexe1</v>
      </c>
      <c r="G16" s="168" t="str">
        <f t="shared" ca="1" si="7"/>
        <v/>
      </c>
      <c r="H16" s="167">
        <f t="shared" ca="1" si="8"/>
        <v>1</v>
      </c>
      <c r="I16" t="str">
        <f t="shared" ca="1" si="5"/>
        <v/>
      </c>
    </row>
    <row r="17" spans="1:9" ht="15" customHeight="1">
      <c r="A17" s="168" t="str">
        <f t="shared" ca="1" si="0"/>
        <v>B.02</v>
      </c>
      <c r="B17" s="168" t="str">
        <f t="shared" ca="1" si="1"/>
        <v>B</v>
      </c>
      <c r="C17" s="168" t="str">
        <f t="shared" ca="1" si="2"/>
        <v>Axe 1</v>
      </c>
      <c r="D17" s="168">
        <f t="shared" ca="1" si="3"/>
        <v>1</v>
      </c>
      <c r="E17" t="str">
        <f t="shared" ca="1" si="6"/>
        <v/>
      </c>
      <c r="F17" s="168" t="str">
        <f t="shared" ca="1" si="4"/>
        <v>RépComplexe1</v>
      </c>
      <c r="G17" s="168" t="str">
        <f t="shared" ca="1" si="7"/>
        <v/>
      </c>
      <c r="H17" s="167">
        <f t="shared" ca="1" si="8"/>
        <v>1</v>
      </c>
      <c r="I17" t="str">
        <f t="shared" ca="1" si="5"/>
        <v/>
      </c>
    </row>
    <row r="18" spans="1:9" ht="15" customHeight="1">
      <c r="A18" s="168" t="str">
        <f t="shared" ca="1" si="0"/>
        <v>B.03</v>
      </c>
      <c r="B18" s="168" t="str">
        <f t="shared" ca="1" si="1"/>
        <v>B</v>
      </c>
      <c r="C18" s="168" t="str">
        <f t="shared" ca="1" si="2"/>
        <v>Axe 1</v>
      </c>
      <c r="D18" s="168">
        <f t="shared" ca="1" si="3"/>
        <v>1</v>
      </c>
      <c r="E18" t="str">
        <f t="shared" ca="1" si="6"/>
        <v/>
      </c>
      <c r="F18" s="168" t="str">
        <f t="shared" ca="1" si="4"/>
        <v>RépComplexe1</v>
      </c>
      <c r="G18" s="168" t="str">
        <f t="shared" ca="1" si="7"/>
        <v/>
      </c>
      <c r="H18" s="167">
        <f t="shared" ca="1" si="8"/>
        <v>1</v>
      </c>
      <c r="I18" t="str">
        <f t="shared" ca="1" si="5"/>
        <v/>
      </c>
    </row>
    <row r="19" spans="1:9" ht="15" customHeight="1">
      <c r="A19" s="168" t="str">
        <f t="shared" ca="1" si="0"/>
        <v>B.04</v>
      </c>
      <c r="B19" s="168" t="str">
        <f t="shared" ca="1" si="1"/>
        <v>B</v>
      </c>
      <c r="C19" s="168" t="str">
        <f t="shared" ca="1" si="2"/>
        <v>Axe 1</v>
      </c>
      <c r="D19" s="168">
        <f t="shared" ca="1" si="3"/>
        <v>1</v>
      </c>
      <c r="E19" t="str">
        <f t="shared" ca="1" si="6"/>
        <v/>
      </c>
      <c r="F19" s="168" t="str">
        <f t="shared" ca="1" si="4"/>
        <v>RépComplexe1</v>
      </c>
      <c r="G19" s="168" t="str">
        <f t="shared" ca="1" si="7"/>
        <v/>
      </c>
      <c r="H19" s="167">
        <f t="shared" ca="1" si="8"/>
        <v>1</v>
      </c>
      <c r="I19" t="str">
        <f t="shared" ca="1" si="5"/>
        <v/>
      </c>
    </row>
    <row r="20" spans="1:9" ht="15" customHeight="1">
      <c r="A20" s="168" t="str">
        <f t="shared" ca="1" si="0"/>
        <v>B.05</v>
      </c>
      <c r="B20" s="168" t="str">
        <f t="shared" ca="1" si="1"/>
        <v>B</v>
      </c>
      <c r="C20" s="168" t="str">
        <f t="shared" ca="1" si="2"/>
        <v>Axe 1</v>
      </c>
      <c r="D20" s="168">
        <f t="shared" ca="1" si="3"/>
        <v>1</v>
      </c>
      <c r="E20" t="str">
        <f t="shared" ca="1" si="6"/>
        <v/>
      </c>
      <c r="F20" s="168" t="str">
        <f t="shared" ca="1" si="4"/>
        <v>RépComplexe1</v>
      </c>
      <c r="G20" s="168" t="str">
        <f t="shared" ca="1" si="7"/>
        <v/>
      </c>
      <c r="H20" s="167">
        <f t="shared" ca="1" si="8"/>
        <v>1</v>
      </c>
      <c r="I20" t="str">
        <f t="shared" ca="1" si="5"/>
        <v/>
      </c>
    </row>
    <row r="21" spans="1:9" ht="15" customHeight="1">
      <c r="A21" s="168" t="str">
        <f t="shared" ca="1" si="0"/>
        <v>B.06</v>
      </c>
      <c r="B21" s="168" t="str">
        <f t="shared" ca="1" si="1"/>
        <v>B</v>
      </c>
      <c r="C21" s="168" t="str">
        <f t="shared" ca="1" si="2"/>
        <v>Axe 1</v>
      </c>
      <c r="D21" s="168">
        <f t="shared" ca="1" si="3"/>
        <v>1</v>
      </c>
      <c r="E21" t="str">
        <f t="shared" ca="1" si="6"/>
        <v/>
      </c>
      <c r="F21" s="168" t="str">
        <f t="shared" ca="1" si="4"/>
        <v>RépComplexe1</v>
      </c>
      <c r="G21" s="168" t="str">
        <f t="shared" ca="1" si="7"/>
        <v/>
      </c>
      <c r="H21" s="167">
        <f t="shared" ca="1" si="8"/>
        <v>1</v>
      </c>
      <c r="I21" t="str">
        <f t="shared" ca="1" si="5"/>
        <v/>
      </c>
    </row>
    <row r="22" spans="1:9" ht="15" customHeight="1">
      <c r="A22" s="168" t="str">
        <f t="shared" ca="1" si="0"/>
        <v>B.07</v>
      </c>
      <c r="B22" s="168" t="str">
        <f t="shared" ca="1" si="1"/>
        <v>B</v>
      </c>
      <c r="C22" s="168" t="str">
        <f t="shared" ca="1" si="2"/>
        <v>Axe 1</v>
      </c>
      <c r="D22" s="168">
        <f t="shared" ca="1" si="3"/>
        <v>1</v>
      </c>
      <c r="E22" t="str">
        <f t="shared" ca="1" si="6"/>
        <v/>
      </c>
      <c r="F22" s="168" t="str">
        <f t="shared" ca="1" si="4"/>
        <v>RépComplexe1</v>
      </c>
      <c r="G22" s="168" t="str">
        <f t="shared" ca="1" si="7"/>
        <v/>
      </c>
      <c r="H22" s="167">
        <f t="shared" ca="1" si="8"/>
        <v>1</v>
      </c>
      <c r="I22" t="str">
        <f t="shared" ca="1" si="5"/>
        <v/>
      </c>
    </row>
    <row r="23" spans="1:9" ht="15" customHeight="1">
      <c r="A23" s="168" t="str">
        <f t="shared" ca="1" si="0"/>
        <v>B.08</v>
      </c>
      <c r="B23" s="168" t="str">
        <f t="shared" ca="1" si="1"/>
        <v>B</v>
      </c>
      <c r="C23" s="168" t="str">
        <f t="shared" ca="1" si="2"/>
        <v>Axe 1</v>
      </c>
      <c r="D23" s="168">
        <f t="shared" ca="1" si="3"/>
        <v>1</v>
      </c>
      <c r="E23" t="str">
        <f t="shared" ca="1" si="6"/>
        <v/>
      </c>
      <c r="F23" s="168" t="str">
        <f t="shared" ca="1" si="4"/>
        <v>RépComplexe1</v>
      </c>
      <c r="G23" s="168" t="str">
        <f t="shared" ca="1" si="7"/>
        <v/>
      </c>
      <c r="H23" s="167">
        <f t="shared" ca="1" si="8"/>
        <v>1</v>
      </c>
      <c r="I23" t="str">
        <f t="shared" ca="1" si="5"/>
        <v/>
      </c>
    </row>
    <row r="24" spans="1:9" ht="15" customHeight="1">
      <c r="A24" s="168" t="str">
        <f t="shared" ca="1" si="0"/>
        <v>B.09</v>
      </c>
      <c r="B24" s="168" t="str">
        <f t="shared" ca="1" si="1"/>
        <v>B</v>
      </c>
      <c r="C24" s="168" t="str">
        <f t="shared" ca="1" si="2"/>
        <v>Axe 1</v>
      </c>
      <c r="D24" s="168">
        <f t="shared" ca="1" si="3"/>
        <v>1</v>
      </c>
      <c r="E24" t="str">
        <f t="shared" ca="1" si="6"/>
        <v/>
      </c>
      <c r="F24" s="168" t="str">
        <f t="shared" ca="1" si="4"/>
        <v>RépComplexe1</v>
      </c>
      <c r="G24" s="168" t="str">
        <f t="shared" ca="1" si="7"/>
        <v/>
      </c>
      <c r="H24" s="167">
        <f t="shared" ca="1" si="8"/>
        <v>1</v>
      </c>
      <c r="I24" t="str">
        <f t="shared" ca="1" si="5"/>
        <v/>
      </c>
    </row>
    <row r="25" spans="1:9" ht="15" customHeight="1">
      <c r="A25" s="168" t="str">
        <f t="shared" ca="1" si="0"/>
        <v>C.01</v>
      </c>
      <c r="B25" s="168" t="str">
        <f t="shared" ca="1" si="1"/>
        <v>C</v>
      </c>
      <c r="C25" s="168" t="str">
        <f t="shared" ca="1" si="2"/>
        <v>Axe 2</v>
      </c>
      <c r="D25" s="168">
        <f t="shared" ca="1" si="3"/>
        <v>2</v>
      </c>
      <c r="E25" t="str">
        <f t="shared" ca="1" si="6"/>
        <v/>
      </c>
      <c r="F25" s="168" t="str">
        <f t="shared" ca="1" si="4"/>
        <v>RépComplexe1</v>
      </c>
      <c r="G25" s="168" t="str">
        <f t="shared" ca="1" si="7"/>
        <v/>
      </c>
      <c r="H25" s="167">
        <f t="shared" ca="1" si="8"/>
        <v>1</v>
      </c>
      <c r="I25" t="str">
        <f t="shared" ca="1" si="5"/>
        <v/>
      </c>
    </row>
    <row r="26" spans="1:9" ht="15" customHeight="1">
      <c r="A26" s="168" t="str">
        <f t="shared" ca="1" si="0"/>
        <v>C.02</v>
      </c>
      <c r="B26" s="168" t="str">
        <f t="shared" ca="1" si="1"/>
        <v>C</v>
      </c>
      <c r="C26" s="168" t="str">
        <f t="shared" ca="1" si="2"/>
        <v>Axe 2</v>
      </c>
      <c r="D26" s="168">
        <f t="shared" ca="1" si="3"/>
        <v>2</v>
      </c>
      <c r="E26" t="str">
        <f t="shared" ca="1" si="6"/>
        <v/>
      </c>
      <c r="F26" s="168" t="str">
        <f t="shared" ca="1" si="4"/>
        <v>RépComplexe1</v>
      </c>
      <c r="G26" s="168" t="str">
        <f t="shared" ca="1" si="7"/>
        <v/>
      </c>
      <c r="H26" s="167">
        <f t="shared" ca="1" si="8"/>
        <v>1</v>
      </c>
      <c r="I26" t="str">
        <f t="shared" ca="1" si="5"/>
        <v/>
      </c>
    </row>
    <row r="27" spans="1:9" ht="15" customHeight="1">
      <c r="A27" s="168" t="str">
        <f t="shared" ca="1" si="0"/>
        <v>C.03</v>
      </c>
      <c r="B27" s="168" t="str">
        <f t="shared" ca="1" si="1"/>
        <v>C</v>
      </c>
      <c r="C27" s="168" t="str">
        <f t="shared" ca="1" si="2"/>
        <v>Axe 2</v>
      </c>
      <c r="D27" s="168">
        <f t="shared" ca="1" si="3"/>
        <v>2</v>
      </c>
      <c r="E27" t="str">
        <f t="shared" ca="1" si="6"/>
        <v/>
      </c>
      <c r="F27" s="168" t="str">
        <f t="shared" ca="1" si="4"/>
        <v>RépComplexe1</v>
      </c>
      <c r="G27" s="168" t="str">
        <f t="shared" ca="1" si="7"/>
        <v/>
      </c>
      <c r="H27" s="167">
        <f t="shared" ca="1" si="8"/>
        <v>1</v>
      </c>
      <c r="I27" t="str">
        <f t="shared" ca="1" si="5"/>
        <v/>
      </c>
    </row>
    <row r="28" spans="1:9" ht="15" customHeight="1">
      <c r="A28" s="168" t="str">
        <f t="shared" ca="1" si="0"/>
        <v>C.04</v>
      </c>
      <c r="B28" s="168" t="str">
        <f t="shared" ca="1" si="1"/>
        <v>C</v>
      </c>
      <c r="C28" s="168" t="str">
        <f t="shared" ca="1" si="2"/>
        <v>Axe 2</v>
      </c>
      <c r="D28" s="168">
        <f t="shared" ca="1" si="3"/>
        <v>2</v>
      </c>
      <c r="E28" t="str">
        <f t="shared" ca="1" si="6"/>
        <v/>
      </c>
      <c r="F28" s="168" t="str">
        <f t="shared" ca="1" si="4"/>
        <v>RépComplexe1</v>
      </c>
      <c r="G28" s="168" t="str">
        <f t="shared" ca="1" si="7"/>
        <v/>
      </c>
      <c r="H28" s="167">
        <f t="shared" ca="1" si="8"/>
        <v>1</v>
      </c>
      <c r="I28" t="str">
        <f t="shared" ca="1" si="5"/>
        <v/>
      </c>
    </row>
    <row r="29" spans="1:9" ht="15" customHeight="1">
      <c r="A29" s="168" t="str">
        <f t="shared" ca="1" si="0"/>
        <v>C.05</v>
      </c>
      <c r="B29" s="168" t="str">
        <f t="shared" ca="1" si="1"/>
        <v>C</v>
      </c>
      <c r="C29" s="168" t="str">
        <f t="shared" ca="1" si="2"/>
        <v>Axe 2</v>
      </c>
      <c r="D29" s="168">
        <f t="shared" ca="1" si="3"/>
        <v>2</v>
      </c>
      <c r="E29" t="str">
        <f t="shared" ca="1" si="6"/>
        <v/>
      </c>
      <c r="F29" s="168" t="str">
        <f t="shared" ca="1" si="4"/>
        <v>RépComplexe1</v>
      </c>
      <c r="G29" s="168" t="str">
        <f t="shared" ca="1" si="7"/>
        <v/>
      </c>
      <c r="H29" s="167">
        <f t="shared" ca="1" si="8"/>
        <v>1</v>
      </c>
      <c r="I29" t="str">
        <f t="shared" ca="1" si="5"/>
        <v/>
      </c>
    </row>
    <row r="30" spans="1:9" ht="15" customHeight="1">
      <c r="A30" s="168" t="str">
        <f t="shared" ca="1" si="0"/>
        <v>C.06</v>
      </c>
      <c r="B30" s="168" t="str">
        <f t="shared" ca="1" si="1"/>
        <v>C</v>
      </c>
      <c r="C30" s="168" t="str">
        <f t="shared" ca="1" si="2"/>
        <v>Axe 2</v>
      </c>
      <c r="D30" s="168">
        <f t="shared" ca="1" si="3"/>
        <v>2</v>
      </c>
      <c r="E30" t="str">
        <f t="shared" ca="1" si="6"/>
        <v/>
      </c>
      <c r="F30" s="168" t="str">
        <f t="shared" ca="1" si="4"/>
        <v>RépComplexe1</v>
      </c>
      <c r="G30" s="168" t="str">
        <f t="shared" ca="1" si="7"/>
        <v/>
      </c>
      <c r="H30" s="167">
        <f t="shared" ca="1" si="8"/>
        <v>1</v>
      </c>
      <c r="I30" t="str">
        <f t="shared" ca="1" si="5"/>
        <v/>
      </c>
    </row>
    <row r="31" spans="1:9" ht="15" customHeight="1">
      <c r="A31" s="168" t="str">
        <f t="shared" ca="1" si="0"/>
        <v>C.07</v>
      </c>
      <c r="B31" s="168" t="str">
        <f t="shared" ca="1" si="1"/>
        <v>C</v>
      </c>
      <c r="C31" s="168" t="str">
        <f t="shared" ca="1" si="2"/>
        <v>Axe 2</v>
      </c>
      <c r="D31" s="168">
        <f t="shared" ca="1" si="3"/>
        <v>2</v>
      </c>
      <c r="E31" t="str">
        <f t="shared" ca="1" si="6"/>
        <v/>
      </c>
      <c r="F31" s="168" t="str">
        <f t="shared" ca="1" si="4"/>
        <v>RépComplexe1</v>
      </c>
      <c r="G31" s="168" t="str">
        <f t="shared" ca="1" si="7"/>
        <v/>
      </c>
      <c r="H31" s="167">
        <f t="shared" ca="1" si="8"/>
        <v>1</v>
      </c>
      <c r="I31" t="str">
        <f t="shared" ca="1" si="5"/>
        <v/>
      </c>
    </row>
    <row r="32" spans="1:9" ht="15" customHeight="1">
      <c r="A32" s="168" t="str">
        <f t="shared" ca="1" si="0"/>
        <v>C.08</v>
      </c>
      <c r="B32" s="168" t="str">
        <f t="shared" ca="1" si="1"/>
        <v>C</v>
      </c>
      <c r="C32" s="168" t="str">
        <f t="shared" ca="1" si="2"/>
        <v>Axe 2</v>
      </c>
      <c r="D32" s="168">
        <f t="shared" ca="1" si="3"/>
        <v>2</v>
      </c>
      <c r="E32" t="str">
        <f t="shared" ca="1" si="6"/>
        <v/>
      </c>
      <c r="F32" s="168" t="str">
        <f t="shared" ca="1" si="4"/>
        <v>RépComplexe1</v>
      </c>
      <c r="G32" s="168" t="str">
        <f t="shared" ca="1" si="7"/>
        <v/>
      </c>
      <c r="H32" s="167">
        <f t="shared" ca="1" si="8"/>
        <v>1</v>
      </c>
      <c r="I32" t="str">
        <f t="shared" ca="1" si="5"/>
        <v/>
      </c>
    </row>
    <row r="33" spans="1:9" ht="15" customHeight="1">
      <c r="A33" s="168" t="str">
        <f t="shared" ca="1" si="0"/>
        <v>C.09</v>
      </c>
      <c r="B33" s="168" t="str">
        <f t="shared" ca="1" si="1"/>
        <v>C</v>
      </c>
      <c r="C33" s="168" t="str">
        <f t="shared" ca="1" si="2"/>
        <v>Axe 2</v>
      </c>
      <c r="D33" s="168">
        <f t="shared" ca="1" si="3"/>
        <v>2</v>
      </c>
      <c r="E33" t="str">
        <f t="shared" ca="1" si="6"/>
        <v/>
      </c>
      <c r="F33" s="168" t="str">
        <f t="shared" ca="1" si="4"/>
        <v>RépComplexe1</v>
      </c>
      <c r="G33" s="168" t="str">
        <f t="shared" ca="1" si="7"/>
        <v/>
      </c>
      <c r="H33" s="167">
        <f t="shared" ca="1" si="8"/>
        <v>1</v>
      </c>
      <c r="I33" t="str">
        <f t="shared" ca="1" si="5"/>
        <v/>
      </c>
    </row>
    <row r="34" spans="1:9" ht="15" customHeight="1">
      <c r="A34" s="168" t="str">
        <f t="shared" ref="A34:A61" ca="1" si="9">INDEX(OFFSET(RéfN4,,,,1),ROW()-ROW($A$1))</f>
        <v>C.10</v>
      </c>
      <c r="B34" s="168" t="str">
        <f t="shared" ref="B34:B61" ca="1" si="10">VLOOKUP(A34,RéfN4,2,FALSE)</f>
        <v>C</v>
      </c>
      <c r="C34" s="168" t="str">
        <f t="shared" ref="C34:C61" ca="1" si="11">IF(VLOOKUP(B34,RéfN3,2,FALSE)="","",VLOOKUP(B34,RéfN3,2,FALSE))</f>
        <v>Axe 2</v>
      </c>
      <c r="D34" s="168">
        <f t="shared" ref="D34:D61" ca="1" si="12">IF(ISERROR(VLOOKUP(C34,RéfN2,2,FALSE)),0,VLOOKUP(C34,RéfN2,2,FALSE))</f>
        <v>2</v>
      </c>
      <c r="E34" t="str">
        <f t="shared" ref="E34:E61" ca="1" si="13">IF(VLOOKUP($A34,INDIRECT(VLOOKUP($B34,RéfN3,4)),3,FALSE)="","",VLOOKUP($A34,INDIRECT(VLOOKUP($B34,RéfN3,4)),3,FALSE))</f>
        <v/>
      </c>
      <c r="F34" s="168" t="str">
        <f t="shared" ref="F34:F61" ca="1" si="14">VLOOKUP(A34,RéfN4,4,FALSE)</f>
        <v>RépComplexe1</v>
      </c>
      <c r="G34" s="168" t="str">
        <f t="shared" ca="1" si="7"/>
        <v/>
      </c>
      <c r="H34" s="167">
        <f t="shared" ca="1" si="8"/>
        <v>1</v>
      </c>
      <c r="I34" t="str">
        <f t="shared" ref="I34:I61" ca="1" si="15">IF(VLOOKUP($A34,INDIRECT(VLOOKUP($B34,RéfN3,4)),4,FALSE)="","",VLOOKUP($A34,INDIRECT(VLOOKUP($B34,RéfN3,4)),4,FALSE))</f>
        <v/>
      </c>
    </row>
    <row r="35" spans="1:9" ht="15" customHeight="1">
      <c r="A35" s="168" t="str">
        <f t="shared" ca="1" si="9"/>
        <v>C.11</v>
      </c>
      <c r="B35" s="168" t="str">
        <f t="shared" ca="1" si="10"/>
        <v>C</v>
      </c>
      <c r="C35" s="168" t="str">
        <f t="shared" ca="1" si="11"/>
        <v>Axe 2</v>
      </c>
      <c r="D35" s="168">
        <f t="shared" ca="1" si="12"/>
        <v>2</v>
      </c>
      <c r="E35" t="str">
        <f t="shared" ca="1" si="13"/>
        <v/>
      </c>
      <c r="F35" s="168" t="str">
        <f t="shared" ca="1" si="14"/>
        <v>RépComplexe1</v>
      </c>
      <c r="G35" s="168" t="str">
        <f t="shared" ca="1" si="7"/>
        <v/>
      </c>
      <c r="H35" s="167">
        <f t="shared" ca="1" si="8"/>
        <v>1</v>
      </c>
      <c r="I35" t="str">
        <f t="shared" ca="1" si="15"/>
        <v/>
      </c>
    </row>
    <row r="36" spans="1:9" ht="15" customHeight="1">
      <c r="A36" s="168" t="str">
        <f t="shared" ca="1" si="9"/>
        <v>C.12</v>
      </c>
      <c r="B36" s="168" t="str">
        <f t="shared" ca="1" si="10"/>
        <v>C</v>
      </c>
      <c r="C36" s="168" t="str">
        <f t="shared" ca="1" si="11"/>
        <v>Axe 2</v>
      </c>
      <c r="D36" s="168">
        <f t="shared" ca="1" si="12"/>
        <v>2</v>
      </c>
      <c r="E36" t="str">
        <f t="shared" ca="1" si="13"/>
        <v/>
      </c>
      <c r="F36" s="168" t="str">
        <f t="shared" ca="1" si="14"/>
        <v>RépComplexe1</v>
      </c>
      <c r="G36" s="168" t="str">
        <f t="shared" ca="1" si="7"/>
        <v/>
      </c>
      <c r="H36" s="167">
        <f t="shared" ca="1" si="8"/>
        <v>1</v>
      </c>
      <c r="I36" t="str">
        <f t="shared" ca="1" si="15"/>
        <v/>
      </c>
    </row>
    <row r="37" spans="1:9" ht="15" customHeight="1">
      <c r="A37" s="168" t="str">
        <f t="shared" ca="1" si="9"/>
        <v>C.13</v>
      </c>
      <c r="B37" s="168" t="str">
        <f t="shared" ca="1" si="10"/>
        <v>C</v>
      </c>
      <c r="C37" s="168" t="str">
        <f t="shared" ca="1" si="11"/>
        <v>Axe 2</v>
      </c>
      <c r="D37" s="168">
        <f t="shared" ca="1" si="12"/>
        <v>2</v>
      </c>
      <c r="E37" t="str">
        <f t="shared" ca="1" si="13"/>
        <v/>
      </c>
      <c r="F37" s="168" t="str">
        <f t="shared" ca="1" si="14"/>
        <v>RépComplexe1</v>
      </c>
      <c r="G37" s="168" t="str">
        <f t="shared" ca="1" si="7"/>
        <v/>
      </c>
      <c r="H37" s="167">
        <f t="shared" ca="1" si="8"/>
        <v>1</v>
      </c>
      <c r="I37" t="str">
        <f t="shared" ca="1" si="15"/>
        <v/>
      </c>
    </row>
    <row r="38" spans="1:9" ht="15" customHeight="1">
      <c r="A38" s="168" t="str">
        <f t="shared" ca="1" si="9"/>
        <v>C.14</v>
      </c>
      <c r="B38" s="168" t="str">
        <f t="shared" ca="1" si="10"/>
        <v>C</v>
      </c>
      <c r="C38" s="168" t="str">
        <f t="shared" ca="1" si="11"/>
        <v>Axe 2</v>
      </c>
      <c r="D38" s="168">
        <f t="shared" ca="1" si="12"/>
        <v>2</v>
      </c>
      <c r="E38" t="str">
        <f t="shared" ca="1" si="13"/>
        <v/>
      </c>
      <c r="F38" s="168" t="str">
        <f t="shared" ca="1" si="14"/>
        <v>RépComplexe1</v>
      </c>
      <c r="G38" s="168" t="str">
        <f t="shared" ca="1" si="7"/>
        <v/>
      </c>
      <c r="H38" s="167">
        <f t="shared" ca="1" si="8"/>
        <v>1</v>
      </c>
      <c r="I38" t="str">
        <f t="shared" ca="1" si="15"/>
        <v/>
      </c>
    </row>
    <row r="39" spans="1:9" ht="15" customHeight="1">
      <c r="A39" s="168" t="str">
        <f t="shared" ca="1" si="9"/>
        <v>D.01</v>
      </c>
      <c r="B39" s="168" t="str">
        <f t="shared" ca="1" si="10"/>
        <v>D</v>
      </c>
      <c r="C39" s="168" t="str">
        <f t="shared" ca="1" si="11"/>
        <v>Axe 2</v>
      </c>
      <c r="D39" s="168">
        <f t="shared" ca="1" si="12"/>
        <v>2</v>
      </c>
      <c r="E39" t="str">
        <f t="shared" ca="1" si="13"/>
        <v/>
      </c>
      <c r="F39" s="168" t="str">
        <f t="shared" ca="1" si="14"/>
        <v>RépComplexe1</v>
      </c>
      <c r="G39" s="168" t="str">
        <f t="shared" ca="1" si="7"/>
        <v/>
      </c>
      <c r="H39" s="167">
        <f t="shared" ca="1" si="8"/>
        <v>1</v>
      </c>
      <c r="I39" t="str">
        <f t="shared" ca="1" si="15"/>
        <v/>
      </c>
    </row>
    <row r="40" spans="1:9" ht="15" customHeight="1">
      <c r="A40" s="168" t="str">
        <f t="shared" ca="1" si="9"/>
        <v>D.02</v>
      </c>
      <c r="B40" s="168" t="str">
        <f t="shared" ca="1" si="10"/>
        <v>D</v>
      </c>
      <c r="C40" s="168" t="str">
        <f t="shared" ca="1" si="11"/>
        <v>Axe 2</v>
      </c>
      <c r="D40" s="168">
        <f t="shared" ca="1" si="12"/>
        <v>2</v>
      </c>
      <c r="E40" t="str">
        <f t="shared" ca="1" si="13"/>
        <v/>
      </c>
      <c r="F40" s="168" t="str">
        <f t="shared" ca="1" si="14"/>
        <v>RépComplexe1</v>
      </c>
      <c r="G40" s="168" t="str">
        <f t="shared" ca="1" si="7"/>
        <v/>
      </c>
      <c r="H40" s="167">
        <f t="shared" ca="1" si="8"/>
        <v>1</v>
      </c>
      <c r="I40" t="str">
        <f t="shared" ca="1" si="15"/>
        <v/>
      </c>
    </row>
    <row r="41" spans="1:9" ht="15" customHeight="1">
      <c r="A41" s="168" t="str">
        <f t="shared" ca="1" si="9"/>
        <v>D.03</v>
      </c>
      <c r="B41" s="168" t="str">
        <f t="shared" ca="1" si="10"/>
        <v>D</v>
      </c>
      <c r="C41" s="168" t="str">
        <f t="shared" ca="1" si="11"/>
        <v>Axe 2</v>
      </c>
      <c r="D41" s="168">
        <f t="shared" ca="1" si="12"/>
        <v>2</v>
      </c>
      <c r="E41" t="str">
        <f t="shared" ca="1" si="13"/>
        <v/>
      </c>
      <c r="F41" s="168" t="str">
        <f t="shared" ca="1" si="14"/>
        <v>RépComplexe1</v>
      </c>
      <c r="G41" s="168" t="str">
        <f t="shared" ca="1" si="7"/>
        <v/>
      </c>
      <c r="H41" s="167">
        <f t="shared" ca="1" si="8"/>
        <v>1</v>
      </c>
      <c r="I41" t="str">
        <f t="shared" ca="1" si="15"/>
        <v/>
      </c>
    </row>
    <row r="42" spans="1:9" ht="15" customHeight="1">
      <c r="A42" s="168" t="str">
        <f t="shared" ca="1" si="9"/>
        <v>D.04</v>
      </c>
      <c r="B42" s="168" t="str">
        <f t="shared" ca="1" si="10"/>
        <v>D</v>
      </c>
      <c r="C42" s="168" t="str">
        <f t="shared" ca="1" si="11"/>
        <v>Axe 2</v>
      </c>
      <c r="D42" s="168">
        <f t="shared" ca="1" si="12"/>
        <v>2</v>
      </c>
      <c r="E42" t="str">
        <f t="shared" ca="1" si="13"/>
        <v/>
      </c>
      <c r="F42" s="168" t="str">
        <f t="shared" ca="1" si="14"/>
        <v>RépComplexe1</v>
      </c>
      <c r="G42" s="168" t="str">
        <f t="shared" ca="1" si="7"/>
        <v/>
      </c>
      <c r="H42" s="167">
        <f t="shared" ca="1" si="8"/>
        <v>1</v>
      </c>
      <c r="I42" t="str">
        <f t="shared" ca="1" si="15"/>
        <v/>
      </c>
    </row>
    <row r="43" spans="1:9" ht="15" customHeight="1">
      <c r="A43" s="168" t="str">
        <f t="shared" ca="1" si="9"/>
        <v>D.05</v>
      </c>
      <c r="B43" s="168" t="str">
        <f t="shared" ca="1" si="10"/>
        <v>D</v>
      </c>
      <c r="C43" s="168" t="str">
        <f t="shared" ca="1" si="11"/>
        <v>Axe 2</v>
      </c>
      <c r="D43" s="168">
        <f t="shared" ca="1" si="12"/>
        <v>2</v>
      </c>
      <c r="E43" t="str">
        <f t="shared" ca="1" si="13"/>
        <v/>
      </c>
      <c r="F43" s="168" t="str">
        <f t="shared" ca="1" si="14"/>
        <v>RépComplexe1</v>
      </c>
      <c r="G43" s="168" t="str">
        <f t="shared" ca="1" si="7"/>
        <v/>
      </c>
      <c r="H43" s="167">
        <f t="shared" ca="1" si="8"/>
        <v>1</v>
      </c>
      <c r="I43" t="str">
        <f t="shared" ca="1" si="15"/>
        <v/>
      </c>
    </row>
    <row r="44" spans="1:9" ht="15" customHeight="1">
      <c r="A44" s="168" t="str">
        <f t="shared" ca="1" si="9"/>
        <v>D.06</v>
      </c>
      <c r="B44" s="168" t="str">
        <f t="shared" ca="1" si="10"/>
        <v>D</v>
      </c>
      <c r="C44" s="168" t="str">
        <f t="shared" ca="1" si="11"/>
        <v>Axe 2</v>
      </c>
      <c r="D44" s="168">
        <f t="shared" ca="1" si="12"/>
        <v>2</v>
      </c>
      <c r="E44" t="str">
        <f t="shared" ca="1" si="13"/>
        <v/>
      </c>
      <c r="F44" s="168" t="str">
        <f t="shared" ca="1" si="14"/>
        <v>RépComplexe1</v>
      </c>
      <c r="G44" s="168" t="str">
        <f t="shared" ca="1" si="7"/>
        <v/>
      </c>
      <c r="H44" s="167">
        <f t="shared" ca="1" si="8"/>
        <v>1</v>
      </c>
      <c r="I44" t="str">
        <f t="shared" ca="1" si="15"/>
        <v/>
      </c>
    </row>
    <row r="45" spans="1:9" ht="15" customHeight="1">
      <c r="A45" s="168" t="str">
        <f t="shared" ca="1" si="9"/>
        <v>D.07</v>
      </c>
      <c r="B45" s="168" t="str">
        <f t="shared" ca="1" si="10"/>
        <v>D</v>
      </c>
      <c r="C45" s="168" t="str">
        <f t="shared" ca="1" si="11"/>
        <v>Axe 2</v>
      </c>
      <c r="D45" s="168">
        <f t="shared" ca="1" si="12"/>
        <v>2</v>
      </c>
      <c r="E45" t="str">
        <f t="shared" ca="1" si="13"/>
        <v/>
      </c>
      <c r="F45" s="168" t="str">
        <f t="shared" ca="1" si="14"/>
        <v>RépComplexe1</v>
      </c>
      <c r="G45" s="168" t="str">
        <f t="shared" ca="1" si="7"/>
        <v/>
      </c>
      <c r="H45" s="167">
        <f t="shared" ca="1" si="8"/>
        <v>1</v>
      </c>
      <c r="I45" t="str">
        <f t="shared" ca="1" si="15"/>
        <v/>
      </c>
    </row>
    <row r="46" spans="1:9" ht="15" customHeight="1">
      <c r="A46" s="168" t="str">
        <f t="shared" ca="1" si="9"/>
        <v>D.08</v>
      </c>
      <c r="B46" s="168" t="str">
        <f t="shared" ca="1" si="10"/>
        <v>D</v>
      </c>
      <c r="C46" s="168" t="str">
        <f t="shared" ca="1" si="11"/>
        <v>Axe 2</v>
      </c>
      <c r="D46" s="168">
        <f t="shared" ca="1" si="12"/>
        <v>2</v>
      </c>
      <c r="E46" t="str">
        <f t="shared" ca="1" si="13"/>
        <v/>
      </c>
      <c r="F46" s="168" t="str">
        <f t="shared" ca="1" si="14"/>
        <v>RépComplexe1</v>
      </c>
      <c r="G46" s="168" t="str">
        <f t="shared" ca="1" si="7"/>
        <v/>
      </c>
      <c r="H46" s="167">
        <f t="shared" ca="1" si="8"/>
        <v>1</v>
      </c>
      <c r="I46" t="str">
        <f t="shared" ca="1" si="15"/>
        <v/>
      </c>
    </row>
    <row r="47" spans="1:9" ht="15" customHeight="1">
      <c r="A47" s="168" t="str">
        <f ca="1">INDEX(OFFSET(RéfN4,,,,1),ROW()-ROW($A$1))</f>
        <v>D.09</v>
      </c>
      <c r="B47" s="168" t="str">
        <f t="shared" ca="1" si="10"/>
        <v>D</v>
      </c>
      <c r="C47" s="168" t="str">
        <f t="shared" ca="1" si="11"/>
        <v>Axe 2</v>
      </c>
      <c r="D47" s="168">
        <f t="shared" ca="1" si="12"/>
        <v>2</v>
      </c>
      <c r="E47" t="str">
        <f t="shared" ca="1" si="13"/>
        <v/>
      </c>
      <c r="F47" s="168" t="str">
        <f t="shared" ca="1" si="14"/>
        <v>RépComplexe1</v>
      </c>
      <c r="G47" s="168" t="str">
        <f t="shared" ca="1" si="7"/>
        <v/>
      </c>
      <c r="H47" s="167">
        <f t="shared" ca="1" si="8"/>
        <v>1</v>
      </c>
      <c r="I47" t="str">
        <f t="shared" ca="1" si="15"/>
        <v/>
      </c>
    </row>
    <row r="48" spans="1:9" ht="15" customHeight="1">
      <c r="A48" s="168" t="str">
        <f ca="1">INDEX(OFFSET(RéfN4,,,,1),ROW()-ROW($A$1))</f>
        <v>D.10</v>
      </c>
      <c r="B48" s="168" t="str">
        <f t="shared" ca="1" si="10"/>
        <v>D</v>
      </c>
      <c r="C48" s="168" t="str">
        <f t="shared" ca="1" si="11"/>
        <v>Axe 2</v>
      </c>
      <c r="D48" s="168">
        <f t="shared" ca="1" si="12"/>
        <v>2</v>
      </c>
      <c r="E48" t="str">
        <f t="shared" ca="1" si="13"/>
        <v/>
      </c>
      <c r="F48" s="168" t="str">
        <f t="shared" ca="1" si="14"/>
        <v>RépComplexe1</v>
      </c>
      <c r="G48" s="168" t="str">
        <f t="shared" ca="1" si="7"/>
        <v/>
      </c>
      <c r="H48" s="167">
        <f t="shared" ca="1" si="8"/>
        <v>1</v>
      </c>
      <c r="I48" t="str">
        <f t="shared" ca="1" si="15"/>
        <v/>
      </c>
    </row>
    <row r="49" spans="1:9" ht="15" customHeight="1">
      <c r="A49" s="168" t="str">
        <f t="shared" ca="1" si="9"/>
        <v>D.11</v>
      </c>
      <c r="B49" s="168" t="str">
        <f t="shared" ca="1" si="10"/>
        <v>D</v>
      </c>
      <c r="C49" s="168" t="str">
        <f t="shared" ca="1" si="11"/>
        <v>Axe 2</v>
      </c>
      <c r="D49" s="168">
        <f t="shared" ca="1" si="12"/>
        <v>2</v>
      </c>
      <c r="E49" t="str">
        <f t="shared" ca="1" si="13"/>
        <v/>
      </c>
      <c r="F49" s="168" t="str">
        <f t="shared" ca="1" si="14"/>
        <v>RépComplexe1</v>
      </c>
      <c r="G49" s="168" t="str">
        <f t="shared" ca="1" si="7"/>
        <v/>
      </c>
      <c r="H49" s="167">
        <f t="shared" ca="1" si="8"/>
        <v>1</v>
      </c>
      <c r="I49" t="str">
        <f t="shared" ca="1" si="15"/>
        <v/>
      </c>
    </row>
    <row r="50" spans="1:9" ht="15" customHeight="1">
      <c r="A50" s="168" t="str">
        <f t="shared" ca="1" si="9"/>
        <v>E.01</v>
      </c>
      <c r="B50" s="168" t="str">
        <f t="shared" ca="1" si="10"/>
        <v>E</v>
      </c>
      <c r="C50" s="168" t="str">
        <f t="shared" ca="1" si="11"/>
        <v>Axe 2</v>
      </c>
      <c r="D50" s="168">
        <f t="shared" ca="1" si="12"/>
        <v>2</v>
      </c>
      <c r="E50" t="str">
        <f t="shared" ca="1" si="13"/>
        <v/>
      </c>
      <c r="F50" s="168" t="str">
        <f t="shared" ca="1" si="14"/>
        <v>RépComplexe1</v>
      </c>
      <c r="G50" s="168" t="str">
        <f t="shared" ca="1" si="7"/>
        <v/>
      </c>
      <c r="H50" s="167">
        <f t="shared" ca="1" si="8"/>
        <v>1</v>
      </c>
      <c r="I50" t="str">
        <f t="shared" ca="1" si="15"/>
        <v/>
      </c>
    </row>
    <row r="51" spans="1:9" ht="15" customHeight="1">
      <c r="A51" s="168" t="str">
        <f t="shared" ca="1" si="9"/>
        <v>E.02</v>
      </c>
      <c r="B51" s="168" t="str">
        <f t="shared" ca="1" si="10"/>
        <v>E</v>
      </c>
      <c r="C51" s="168" t="str">
        <f t="shared" ca="1" si="11"/>
        <v>Axe 2</v>
      </c>
      <c r="D51" s="168">
        <f t="shared" ca="1" si="12"/>
        <v>2</v>
      </c>
      <c r="E51" t="str">
        <f t="shared" ca="1" si="13"/>
        <v/>
      </c>
      <c r="F51" s="168" t="str">
        <f t="shared" ca="1" si="14"/>
        <v>RépComplexe1</v>
      </c>
      <c r="G51" s="168" t="str">
        <f t="shared" ca="1" si="7"/>
        <v/>
      </c>
      <c r="H51" s="167">
        <f t="shared" ca="1" si="8"/>
        <v>1</v>
      </c>
      <c r="I51" t="str">
        <f t="shared" ca="1" si="15"/>
        <v/>
      </c>
    </row>
    <row r="52" spans="1:9" ht="15" customHeight="1">
      <c r="A52" s="168" t="str">
        <f t="shared" ca="1" si="9"/>
        <v>E.03</v>
      </c>
      <c r="B52" s="168" t="str">
        <f t="shared" ca="1" si="10"/>
        <v>E</v>
      </c>
      <c r="C52" s="168" t="str">
        <f t="shared" ca="1" si="11"/>
        <v>Axe 2</v>
      </c>
      <c r="D52" s="168">
        <f t="shared" ca="1" si="12"/>
        <v>2</v>
      </c>
      <c r="E52" t="str">
        <f t="shared" ca="1" si="13"/>
        <v/>
      </c>
      <c r="F52" s="168" t="str">
        <f t="shared" ca="1" si="14"/>
        <v>RépComplexe1</v>
      </c>
      <c r="G52" s="168" t="str">
        <f t="shared" ca="1" si="7"/>
        <v/>
      </c>
      <c r="H52" s="167">
        <f t="shared" ca="1" si="8"/>
        <v>1</v>
      </c>
      <c r="I52" t="str">
        <f t="shared" ca="1" si="15"/>
        <v/>
      </c>
    </row>
    <row r="53" spans="1:9" ht="15" customHeight="1">
      <c r="A53" s="168" t="str">
        <f t="shared" ca="1" si="9"/>
        <v>E.04</v>
      </c>
      <c r="B53" s="168" t="str">
        <f t="shared" ca="1" si="10"/>
        <v>E</v>
      </c>
      <c r="C53" s="168" t="str">
        <f t="shared" ca="1" si="11"/>
        <v>Axe 2</v>
      </c>
      <c r="D53" s="168">
        <f t="shared" ca="1" si="12"/>
        <v>2</v>
      </c>
      <c r="E53" t="str">
        <f t="shared" ca="1" si="13"/>
        <v/>
      </c>
      <c r="F53" s="168" t="str">
        <f t="shared" ca="1" si="14"/>
        <v>RépComplexe1</v>
      </c>
      <c r="G53" s="168" t="str">
        <f t="shared" ca="1" si="7"/>
        <v/>
      </c>
      <c r="H53" s="167">
        <f t="shared" ca="1" si="8"/>
        <v>1</v>
      </c>
      <c r="I53" t="str">
        <f t="shared" ca="1" si="15"/>
        <v/>
      </c>
    </row>
    <row r="54" spans="1:9" ht="15" customHeight="1">
      <c r="A54" s="168" t="str">
        <f t="shared" ca="1" si="9"/>
        <v>E.05</v>
      </c>
      <c r="B54" s="168" t="str">
        <f t="shared" ca="1" si="10"/>
        <v>E</v>
      </c>
      <c r="C54" s="168" t="str">
        <f t="shared" ca="1" si="11"/>
        <v>Axe 2</v>
      </c>
      <c r="D54" s="168">
        <f t="shared" ca="1" si="12"/>
        <v>2</v>
      </c>
      <c r="E54" t="str">
        <f t="shared" ca="1" si="13"/>
        <v/>
      </c>
      <c r="F54" s="168" t="str">
        <f t="shared" ca="1" si="14"/>
        <v>RépComplexe1</v>
      </c>
      <c r="G54" s="168" t="str">
        <f t="shared" ca="1" si="7"/>
        <v/>
      </c>
      <c r="H54" s="167">
        <f t="shared" ca="1" si="8"/>
        <v>1</v>
      </c>
      <c r="I54" t="str">
        <f t="shared" ca="1" si="15"/>
        <v/>
      </c>
    </row>
    <row r="55" spans="1:9" ht="15" customHeight="1">
      <c r="A55" s="168" t="str">
        <f t="shared" ca="1" si="9"/>
        <v>E.06</v>
      </c>
      <c r="B55" s="168" t="str">
        <f t="shared" ca="1" si="10"/>
        <v>E</v>
      </c>
      <c r="C55" s="168" t="str">
        <f t="shared" ca="1" si="11"/>
        <v>Axe 2</v>
      </c>
      <c r="D55" s="168">
        <f t="shared" ca="1" si="12"/>
        <v>2</v>
      </c>
      <c r="E55" t="str">
        <f t="shared" ca="1" si="13"/>
        <v/>
      </c>
      <c r="F55" s="168" t="str">
        <f t="shared" ca="1" si="14"/>
        <v>RépComplexe1</v>
      </c>
      <c r="G55" s="168" t="str">
        <f t="shared" ca="1" si="7"/>
        <v/>
      </c>
      <c r="H55" s="167">
        <f t="shared" ca="1" si="8"/>
        <v>1</v>
      </c>
      <c r="I55" t="str">
        <f t="shared" ca="1" si="15"/>
        <v/>
      </c>
    </row>
    <row r="56" spans="1:9" ht="15" customHeight="1">
      <c r="A56" s="168" t="str">
        <f t="shared" ca="1" si="9"/>
        <v>E.07</v>
      </c>
      <c r="B56" s="168" t="str">
        <f t="shared" ca="1" si="10"/>
        <v>E</v>
      </c>
      <c r="C56" s="168" t="str">
        <f t="shared" ca="1" si="11"/>
        <v>Axe 2</v>
      </c>
      <c r="D56" s="168">
        <f t="shared" ca="1" si="12"/>
        <v>2</v>
      </c>
      <c r="E56" t="str">
        <f t="shared" ca="1" si="13"/>
        <v/>
      </c>
      <c r="F56" s="168" t="str">
        <f t="shared" ca="1" si="14"/>
        <v>RépComplexe1</v>
      </c>
      <c r="G56" s="168" t="str">
        <f t="shared" ca="1" si="7"/>
        <v/>
      </c>
      <c r="H56" s="167">
        <f t="shared" ca="1" si="8"/>
        <v>1</v>
      </c>
      <c r="I56" t="str">
        <f t="shared" ca="1" si="15"/>
        <v/>
      </c>
    </row>
    <row r="57" spans="1:9" ht="15" customHeight="1">
      <c r="A57" s="168" t="str">
        <f t="shared" ca="1" si="9"/>
        <v>E.08</v>
      </c>
      <c r="B57" s="168" t="str">
        <f t="shared" ca="1" si="10"/>
        <v>E</v>
      </c>
      <c r="C57" s="168" t="str">
        <f t="shared" ca="1" si="11"/>
        <v>Axe 2</v>
      </c>
      <c r="D57" s="168">
        <f t="shared" ca="1" si="12"/>
        <v>2</v>
      </c>
      <c r="E57" t="str">
        <f t="shared" ca="1" si="13"/>
        <v/>
      </c>
      <c r="F57" s="168" t="str">
        <f t="shared" ca="1" si="14"/>
        <v>RépComplexe1</v>
      </c>
      <c r="G57" s="168" t="str">
        <f t="shared" ca="1" si="7"/>
        <v/>
      </c>
      <c r="H57" s="167">
        <f t="shared" ca="1" si="8"/>
        <v>1</v>
      </c>
      <c r="I57" t="str">
        <f t="shared" ca="1" si="15"/>
        <v/>
      </c>
    </row>
    <row r="58" spans="1:9" ht="15" customHeight="1">
      <c r="A58" s="168" t="str">
        <f t="shared" ca="1" si="9"/>
        <v>E.09</v>
      </c>
      <c r="B58" s="168" t="str">
        <f t="shared" ca="1" si="10"/>
        <v>E</v>
      </c>
      <c r="C58" s="168" t="str">
        <f t="shared" ca="1" si="11"/>
        <v>Axe 2</v>
      </c>
      <c r="D58" s="168">
        <f t="shared" ca="1" si="12"/>
        <v>2</v>
      </c>
      <c r="E58" t="str">
        <f t="shared" ca="1" si="13"/>
        <v/>
      </c>
      <c r="F58" s="168" t="str">
        <f t="shared" ca="1" si="14"/>
        <v>RépComplexe1</v>
      </c>
      <c r="G58" s="168" t="str">
        <f t="shared" ca="1" si="7"/>
        <v/>
      </c>
      <c r="H58" s="167">
        <f t="shared" ca="1" si="8"/>
        <v>1</v>
      </c>
      <c r="I58" t="str">
        <f t="shared" ca="1" si="15"/>
        <v/>
      </c>
    </row>
    <row r="59" spans="1:9" ht="15" customHeight="1">
      <c r="A59" s="168" t="str">
        <f t="shared" ca="1" si="9"/>
        <v>F.01</v>
      </c>
      <c r="B59" s="168" t="str">
        <f t="shared" ca="1" si="10"/>
        <v>F</v>
      </c>
      <c r="C59" s="168" t="str">
        <f t="shared" ca="1" si="11"/>
        <v>Axe 2</v>
      </c>
      <c r="D59" s="168">
        <f t="shared" ca="1" si="12"/>
        <v>2</v>
      </c>
      <c r="E59" t="str">
        <f t="shared" ca="1" si="13"/>
        <v/>
      </c>
      <c r="F59" s="168" t="str">
        <f t="shared" ca="1" si="14"/>
        <v>RépComplexe1</v>
      </c>
      <c r="G59" s="168" t="str">
        <f t="shared" ca="1" si="7"/>
        <v/>
      </c>
      <c r="H59" s="167">
        <f t="shared" ca="1" si="8"/>
        <v>1</v>
      </c>
      <c r="I59" t="str">
        <f t="shared" ca="1" si="15"/>
        <v/>
      </c>
    </row>
    <row r="60" spans="1:9" ht="15" customHeight="1">
      <c r="A60" s="168" t="str">
        <f t="shared" ca="1" si="9"/>
        <v>F.02</v>
      </c>
      <c r="B60" s="168" t="str">
        <f t="shared" ca="1" si="10"/>
        <v>F</v>
      </c>
      <c r="C60" s="168" t="str">
        <f t="shared" ca="1" si="11"/>
        <v>Axe 2</v>
      </c>
      <c r="D60" s="168">
        <f t="shared" ca="1" si="12"/>
        <v>2</v>
      </c>
      <c r="E60" t="str">
        <f t="shared" ca="1" si="13"/>
        <v/>
      </c>
      <c r="F60" s="168" t="str">
        <f t="shared" ca="1" si="14"/>
        <v>RépComplexe1</v>
      </c>
      <c r="G60" s="168" t="str">
        <f t="shared" ca="1" si="7"/>
        <v/>
      </c>
      <c r="H60" s="167">
        <f t="shared" ca="1" si="8"/>
        <v>1</v>
      </c>
      <c r="I60" t="str">
        <f t="shared" ca="1" si="15"/>
        <v/>
      </c>
    </row>
    <row r="61" spans="1:9" ht="15" customHeight="1">
      <c r="A61" s="168" t="str">
        <f t="shared" ca="1" si="9"/>
        <v>F.03</v>
      </c>
      <c r="B61" s="168" t="str">
        <f t="shared" ca="1" si="10"/>
        <v>F</v>
      </c>
      <c r="C61" s="168" t="str">
        <f t="shared" ca="1" si="11"/>
        <v>Axe 2</v>
      </c>
      <c r="D61" s="168">
        <f t="shared" ca="1" si="12"/>
        <v>2</v>
      </c>
      <c r="E61" t="str">
        <f t="shared" ca="1" si="13"/>
        <v/>
      </c>
      <c r="F61" s="168" t="str">
        <f t="shared" ca="1" si="14"/>
        <v>RépComplexe1</v>
      </c>
      <c r="G61" s="168" t="str">
        <f t="shared" ca="1" si="7"/>
        <v/>
      </c>
      <c r="H61" s="167">
        <f t="shared" ca="1" si="8"/>
        <v>1</v>
      </c>
      <c r="I61" t="str">
        <f t="shared" ca="1" si="15"/>
        <v/>
      </c>
    </row>
    <row r="62" spans="1:9" ht="15" customHeight="1">
      <c r="A62" s="168" t="str">
        <f t="shared" ref="A62:A93" ca="1" si="16">INDEX(OFFSET(RéfN4,,,,1),ROW()-ROW($A$1))</f>
        <v>F.04</v>
      </c>
      <c r="B62" s="168" t="str">
        <f t="shared" ref="B62:B93" ca="1" si="17">VLOOKUP(A62,RéfN4,2,FALSE)</f>
        <v>F</v>
      </c>
      <c r="C62" s="168" t="str">
        <f t="shared" ref="C62:C93" ca="1" si="18">IF(VLOOKUP(B62,RéfN3,2,FALSE)="","",VLOOKUP(B62,RéfN3,2,FALSE))</f>
        <v>Axe 2</v>
      </c>
      <c r="D62" s="168">
        <f t="shared" ref="D62:D93" ca="1" si="19">IF(ISERROR(VLOOKUP(C62,RéfN2,2,FALSE)),0,VLOOKUP(C62,RéfN2,2,FALSE))</f>
        <v>2</v>
      </c>
      <c r="E62" t="str">
        <f t="shared" ref="E62:E93" ca="1" si="20">IF(VLOOKUP($A62,INDIRECT(VLOOKUP($B62,RéfN3,4)),3,FALSE)="","",VLOOKUP($A62,INDIRECT(VLOOKUP($B62,RéfN3,4)),3,FALSE))</f>
        <v/>
      </c>
      <c r="F62" s="168" t="str">
        <f t="shared" ref="F62:F93" ca="1" si="21">VLOOKUP(A62,RéfN4,4,FALSE)</f>
        <v>RépComplexe1</v>
      </c>
      <c r="G62" s="168" t="str">
        <f t="shared" ca="1" si="7"/>
        <v/>
      </c>
      <c r="H62" s="167">
        <f t="shared" ca="1" si="8"/>
        <v>1</v>
      </c>
      <c r="I62" t="str">
        <f t="shared" ref="I62:I93" ca="1" si="22">IF(VLOOKUP($A62,INDIRECT(VLOOKUP($B62,RéfN3,4)),4,FALSE)="","",VLOOKUP($A62,INDIRECT(VLOOKUP($B62,RéfN3,4)),4,FALSE))</f>
        <v/>
      </c>
    </row>
    <row r="63" spans="1:9" ht="15" customHeight="1">
      <c r="A63" s="168" t="str">
        <f t="shared" ca="1" si="16"/>
        <v>F.05</v>
      </c>
      <c r="B63" s="168" t="str">
        <f t="shared" ca="1" si="17"/>
        <v>F</v>
      </c>
      <c r="C63" s="168" t="str">
        <f t="shared" ca="1" si="18"/>
        <v>Axe 2</v>
      </c>
      <c r="D63" s="168">
        <f t="shared" ca="1" si="19"/>
        <v>2</v>
      </c>
      <c r="E63" t="str">
        <f t="shared" ca="1" si="20"/>
        <v/>
      </c>
      <c r="F63" s="168" t="str">
        <f t="shared" ca="1" si="21"/>
        <v>RépComplexe1</v>
      </c>
      <c r="G63" s="168" t="str">
        <f t="shared" ref="G63:G126" ca="1" si="23">IF(OR(ISERROR(VLOOKUP(E63,INDIRECT(F63),2,FALSE)),ISBLANK(VLOOKUP(E63,INDIRECT(F63),2,FALSE))),"",VLOOKUP(E63,INDIRECT(F63),2,FALSE))</f>
        <v/>
      </c>
      <c r="H63" s="167">
        <f t="shared" ref="H63:H125" ca="1" si="24">MAX(OFFSET(INDIRECT(F63),,1,,1))</f>
        <v>1</v>
      </c>
      <c r="I63" t="str">
        <f t="shared" ca="1" si="22"/>
        <v/>
      </c>
    </row>
    <row r="64" spans="1:9" ht="15" customHeight="1">
      <c r="A64" s="168" t="str">
        <f t="shared" ca="1" si="16"/>
        <v>F.06</v>
      </c>
      <c r="B64" s="168" t="str">
        <f t="shared" ca="1" si="17"/>
        <v>F</v>
      </c>
      <c r="C64" s="168" t="str">
        <f t="shared" ca="1" si="18"/>
        <v>Axe 2</v>
      </c>
      <c r="D64" s="168">
        <f t="shared" ca="1" si="19"/>
        <v>2</v>
      </c>
      <c r="E64" t="str">
        <f t="shared" ca="1" si="20"/>
        <v/>
      </c>
      <c r="F64" s="168" t="str">
        <f t="shared" ca="1" si="21"/>
        <v>RépComplexe1</v>
      </c>
      <c r="G64" s="168" t="str">
        <f t="shared" ca="1" si="23"/>
        <v/>
      </c>
      <c r="H64" s="167">
        <f t="shared" ca="1" si="24"/>
        <v>1</v>
      </c>
      <c r="I64" t="str">
        <f t="shared" ca="1" si="22"/>
        <v/>
      </c>
    </row>
    <row r="65" spans="1:9" ht="15" customHeight="1">
      <c r="A65" s="168" t="str">
        <f t="shared" ca="1" si="16"/>
        <v>F.07</v>
      </c>
      <c r="B65" s="168" t="str">
        <f t="shared" ca="1" si="17"/>
        <v>F</v>
      </c>
      <c r="C65" s="168" t="str">
        <f t="shared" ca="1" si="18"/>
        <v>Axe 2</v>
      </c>
      <c r="D65" s="168">
        <f t="shared" ca="1" si="19"/>
        <v>2</v>
      </c>
      <c r="E65" t="str">
        <f t="shared" ca="1" si="20"/>
        <v/>
      </c>
      <c r="F65" s="168" t="str">
        <f t="shared" ca="1" si="21"/>
        <v>RépComplexe1</v>
      </c>
      <c r="G65" s="168" t="str">
        <f t="shared" ca="1" si="23"/>
        <v/>
      </c>
      <c r="H65" s="167">
        <f t="shared" ca="1" si="24"/>
        <v>1</v>
      </c>
      <c r="I65" t="str">
        <f t="shared" ca="1" si="22"/>
        <v/>
      </c>
    </row>
    <row r="66" spans="1:9" ht="15" customHeight="1">
      <c r="A66" s="168" t="str">
        <f t="shared" ca="1" si="16"/>
        <v>F.08</v>
      </c>
      <c r="B66" s="168" t="str">
        <f t="shared" ca="1" si="17"/>
        <v>F</v>
      </c>
      <c r="C66" s="168" t="str">
        <f t="shared" ca="1" si="18"/>
        <v>Axe 2</v>
      </c>
      <c r="D66" s="168">
        <f t="shared" ca="1" si="19"/>
        <v>2</v>
      </c>
      <c r="E66" t="str">
        <f t="shared" ca="1" si="20"/>
        <v/>
      </c>
      <c r="F66" s="168" t="str">
        <f t="shared" ca="1" si="21"/>
        <v>RépComplexe1</v>
      </c>
      <c r="G66" s="168" t="str">
        <f t="shared" ca="1" si="23"/>
        <v/>
      </c>
      <c r="H66" s="167">
        <f t="shared" ca="1" si="24"/>
        <v>1</v>
      </c>
      <c r="I66" t="str">
        <f t="shared" ca="1" si="22"/>
        <v/>
      </c>
    </row>
    <row r="67" spans="1:9" ht="15" customHeight="1">
      <c r="A67" s="168" t="str">
        <f t="shared" ca="1" si="16"/>
        <v>G.01</v>
      </c>
      <c r="B67" s="168" t="str">
        <f t="shared" ca="1" si="17"/>
        <v>G</v>
      </c>
      <c r="C67" s="168" t="str">
        <f t="shared" ca="1" si="18"/>
        <v>Axe 3</v>
      </c>
      <c r="D67" s="168">
        <f t="shared" ca="1" si="19"/>
        <v>3</v>
      </c>
      <c r="E67" t="str">
        <f t="shared" ca="1" si="20"/>
        <v/>
      </c>
      <c r="F67" s="168" t="str">
        <f t="shared" ca="1" si="21"/>
        <v>RépComplexe1</v>
      </c>
      <c r="G67" s="168" t="str">
        <f t="shared" ca="1" si="23"/>
        <v/>
      </c>
      <c r="H67" s="167">
        <f t="shared" ca="1" si="24"/>
        <v>1</v>
      </c>
      <c r="I67" t="str">
        <f t="shared" ca="1" si="22"/>
        <v/>
      </c>
    </row>
    <row r="68" spans="1:9" ht="15" customHeight="1">
      <c r="A68" s="168" t="str">
        <f t="shared" ca="1" si="16"/>
        <v>G.02</v>
      </c>
      <c r="B68" s="168" t="str">
        <f t="shared" ca="1" si="17"/>
        <v>G</v>
      </c>
      <c r="C68" s="168" t="str">
        <f t="shared" ca="1" si="18"/>
        <v>Axe 3</v>
      </c>
      <c r="D68" s="168">
        <f t="shared" ca="1" si="19"/>
        <v>3</v>
      </c>
      <c r="E68" t="str">
        <f t="shared" ca="1" si="20"/>
        <v/>
      </c>
      <c r="F68" s="168" t="str">
        <f t="shared" ca="1" si="21"/>
        <v>RépComplexe1</v>
      </c>
      <c r="G68" s="168" t="str">
        <f t="shared" ca="1" si="23"/>
        <v/>
      </c>
      <c r="H68" s="167">
        <f t="shared" ca="1" si="24"/>
        <v>1</v>
      </c>
      <c r="I68" t="str">
        <f t="shared" ca="1" si="22"/>
        <v/>
      </c>
    </row>
    <row r="69" spans="1:9" ht="15" customHeight="1">
      <c r="A69" s="168" t="str">
        <f t="shared" ca="1" si="16"/>
        <v>G.03</v>
      </c>
      <c r="B69" s="168" t="str">
        <f t="shared" ca="1" si="17"/>
        <v>G</v>
      </c>
      <c r="C69" s="168" t="str">
        <f t="shared" ca="1" si="18"/>
        <v>Axe 3</v>
      </c>
      <c r="D69" s="168">
        <f t="shared" ca="1" si="19"/>
        <v>3</v>
      </c>
      <c r="E69" t="str">
        <f t="shared" ca="1" si="20"/>
        <v/>
      </c>
      <c r="F69" s="168" t="str">
        <f t="shared" ca="1" si="21"/>
        <v>RépComplexe1</v>
      </c>
      <c r="G69" s="168" t="str">
        <f t="shared" ca="1" si="23"/>
        <v/>
      </c>
      <c r="H69" s="167">
        <f t="shared" ca="1" si="24"/>
        <v>1</v>
      </c>
      <c r="I69" t="str">
        <f t="shared" ca="1" si="22"/>
        <v/>
      </c>
    </row>
    <row r="70" spans="1:9" ht="15" customHeight="1">
      <c r="A70" s="168" t="str">
        <f t="shared" ca="1" si="16"/>
        <v>G.04</v>
      </c>
      <c r="B70" s="168" t="str">
        <f t="shared" ca="1" si="17"/>
        <v>G</v>
      </c>
      <c r="C70" s="168" t="str">
        <f t="shared" ca="1" si="18"/>
        <v>Axe 3</v>
      </c>
      <c r="D70" s="168">
        <f t="shared" ca="1" si="19"/>
        <v>3</v>
      </c>
      <c r="E70" t="str">
        <f t="shared" ca="1" si="20"/>
        <v/>
      </c>
      <c r="F70" s="168" t="str">
        <f t="shared" ca="1" si="21"/>
        <v>RépComplexe1</v>
      </c>
      <c r="G70" s="168" t="str">
        <f t="shared" ca="1" si="23"/>
        <v/>
      </c>
      <c r="H70" s="167">
        <f t="shared" ca="1" si="24"/>
        <v>1</v>
      </c>
      <c r="I70" t="str">
        <f t="shared" ca="1" si="22"/>
        <v/>
      </c>
    </row>
    <row r="71" spans="1:9" ht="15" customHeight="1">
      <c r="A71" s="168" t="str">
        <f t="shared" ca="1" si="16"/>
        <v>G.05</v>
      </c>
      <c r="B71" s="168" t="str">
        <f t="shared" ca="1" si="17"/>
        <v>G</v>
      </c>
      <c r="C71" s="168" t="str">
        <f t="shared" ca="1" si="18"/>
        <v>Axe 3</v>
      </c>
      <c r="D71" s="168">
        <f t="shared" ca="1" si="19"/>
        <v>3</v>
      </c>
      <c r="E71" t="str">
        <f t="shared" ca="1" si="20"/>
        <v/>
      </c>
      <c r="F71" s="168" t="str">
        <f t="shared" ca="1" si="21"/>
        <v>RépComplexe1</v>
      </c>
      <c r="G71" s="168" t="str">
        <f t="shared" ca="1" si="23"/>
        <v/>
      </c>
      <c r="H71" s="167">
        <f t="shared" ca="1" si="24"/>
        <v>1</v>
      </c>
      <c r="I71" t="str">
        <f t="shared" ca="1" si="22"/>
        <v/>
      </c>
    </row>
    <row r="72" spans="1:9" ht="15" customHeight="1">
      <c r="A72" s="168" t="str">
        <f t="shared" ca="1" si="16"/>
        <v>G.06</v>
      </c>
      <c r="B72" s="168" t="str">
        <f t="shared" ca="1" si="17"/>
        <v>G</v>
      </c>
      <c r="C72" s="168" t="str">
        <f t="shared" ca="1" si="18"/>
        <v>Axe 3</v>
      </c>
      <c r="D72" s="168">
        <f t="shared" ca="1" si="19"/>
        <v>3</v>
      </c>
      <c r="E72" t="str">
        <f t="shared" ca="1" si="20"/>
        <v/>
      </c>
      <c r="F72" s="168" t="str">
        <f t="shared" ca="1" si="21"/>
        <v>RépComplexe1</v>
      </c>
      <c r="G72" s="168" t="str">
        <f t="shared" ca="1" si="23"/>
        <v/>
      </c>
      <c r="H72" s="167">
        <f t="shared" ca="1" si="24"/>
        <v>1</v>
      </c>
      <c r="I72" t="str">
        <f t="shared" ca="1" si="22"/>
        <v/>
      </c>
    </row>
    <row r="73" spans="1:9" ht="15" customHeight="1">
      <c r="A73" s="168" t="str">
        <f t="shared" ca="1" si="16"/>
        <v>G.07</v>
      </c>
      <c r="B73" s="168" t="str">
        <f t="shared" ca="1" si="17"/>
        <v>G</v>
      </c>
      <c r="C73" s="168" t="str">
        <f t="shared" ca="1" si="18"/>
        <v>Axe 3</v>
      </c>
      <c r="D73" s="168">
        <f t="shared" ca="1" si="19"/>
        <v>3</v>
      </c>
      <c r="E73" t="str">
        <f t="shared" ca="1" si="20"/>
        <v/>
      </c>
      <c r="F73" s="168" t="str">
        <f t="shared" ca="1" si="21"/>
        <v>RépComplexe1</v>
      </c>
      <c r="G73" s="168" t="str">
        <f t="shared" ca="1" si="23"/>
        <v/>
      </c>
      <c r="H73" s="167">
        <f t="shared" ca="1" si="24"/>
        <v>1</v>
      </c>
      <c r="I73" t="str">
        <f t="shared" ca="1" si="22"/>
        <v/>
      </c>
    </row>
    <row r="74" spans="1:9" ht="15" customHeight="1">
      <c r="A74" s="168" t="str">
        <f t="shared" ca="1" si="16"/>
        <v>G.08</v>
      </c>
      <c r="B74" s="168" t="str">
        <f t="shared" ca="1" si="17"/>
        <v>G</v>
      </c>
      <c r="C74" s="168" t="str">
        <f t="shared" ca="1" si="18"/>
        <v>Axe 3</v>
      </c>
      <c r="D74" s="168">
        <f t="shared" ca="1" si="19"/>
        <v>3</v>
      </c>
      <c r="E74" t="str">
        <f t="shared" ca="1" si="20"/>
        <v/>
      </c>
      <c r="F74" s="168" t="str">
        <f t="shared" ca="1" si="21"/>
        <v>RépComplexe1</v>
      </c>
      <c r="G74" s="168" t="str">
        <f t="shared" ca="1" si="23"/>
        <v/>
      </c>
      <c r="H74" s="167">
        <f t="shared" ca="1" si="24"/>
        <v>1</v>
      </c>
      <c r="I74" t="str">
        <f t="shared" ca="1" si="22"/>
        <v/>
      </c>
    </row>
    <row r="75" spans="1:9" ht="15" customHeight="1">
      <c r="A75" s="168" t="str">
        <f t="shared" ca="1" si="16"/>
        <v>G.09</v>
      </c>
      <c r="B75" s="168" t="str">
        <f t="shared" ca="1" si="17"/>
        <v>G</v>
      </c>
      <c r="C75" s="168" t="str">
        <f t="shared" ca="1" si="18"/>
        <v>Axe 3</v>
      </c>
      <c r="D75" s="168">
        <f t="shared" ca="1" si="19"/>
        <v>3</v>
      </c>
      <c r="E75" t="str">
        <f t="shared" ca="1" si="20"/>
        <v/>
      </c>
      <c r="F75" s="168" t="str">
        <f t="shared" ca="1" si="21"/>
        <v>RépComplexe1</v>
      </c>
      <c r="G75" s="168" t="str">
        <f t="shared" ca="1" si="23"/>
        <v/>
      </c>
      <c r="H75" s="167">
        <f t="shared" ca="1" si="24"/>
        <v>1</v>
      </c>
      <c r="I75" t="str">
        <f t="shared" ca="1" si="22"/>
        <v/>
      </c>
    </row>
    <row r="76" spans="1:9" ht="15" customHeight="1">
      <c r="A76" s="168" t="str">
        <f t="shared" ca="1" si="16"/>
        <v>H.01</v>
      </c>
      <c r="B76" s="168" t="str">
        <f t="shared" ca="1" si="17"/>
        <v>H</v>
      </c>
      <c r="C76" s="168" t="str">
        <f t="shared" ca="1" si="18"/>
        <v>Axe 3</v>
      </c>
      <c r="D76" s="168">
        <f t="shared" ca="1" si="19"/>
        <v>3</v>
      </c>
      <c r="E76" t="str">
        <f t="shared" ca="1" si="20"/>
        <v/>
      </c>
      <c r="F76" s="168" t="str">
        <f t="shared" ca="1" si="21"/>
        <v>RépComplexe1</v>
      </c>
      <c r="G76" s="168" t="str">
        <f t="shared" ca="1" si="23"/>
        <v/>
      </c>
      <c r="H76" s="167">
        <f t="shared" ca="1" si="24"/>
        <v>1</v>
      </c>
      <c r="I76" t="str">
        <f t="shared" ca="1" si="22"/>
        <v/>
      </c>
    </row>
    <row r="77" spans="1:9" ht="15" customHeight="1">
      <c r="A77" s="168" t="str">
        <f t="shared" ca="1" si="16"/>
        <v>H.02</v>
      </c>
      <c r="B77" s="168" t="str">
        <f t="shared" ca="1" si="17"/>
        <v>H</v>
      </c>
      <c r="C77" s="168" t="str">
        <f t="shared" ca="1" si="18"/>
        <v>Axe 3</v>
      </c>
      <c r="D77" s="168">
        <f t="shared" ca="1" si="19"/>
        <v>3</v>
      </c>
      <c r="E77" t="str">
        <f t="shared" ca="1" si="20"/>
        <v/>
      </c>
      <c r="F77" s="168" t="str">
        <f t="shared" ca="1" si="21"/>
        <v>RépComplexe1</v>
      </c>
      <c r="G77" s="168" t="str">
        <f t="shared" ca="1" si="23"/>
        <v/>
      </c>
      <c r="H77" s="167">
        <f t="shared" ca="1" si="24"/>
        <v>1</v>
      </c>
      <c r="I77" t="str">
        <f t="shared" ca="1" si="22"/>
        <v/>
      </c>
    </row>
    <row r="78" spans="1:9" ht="15" customHeight="1">
      <c r="A78" s="168" t="str">
        <f t="shared" ca="1" si="16"/>
        <v>H.03</v>
      </c>
      <c r="B78" s="168" t="str">
        <f t="shared" ca="1" si="17"/>
        <v>H</v>
      </c>
      <c r="C78" s="168" t="str">
        <f t="shared" ca="1" si="18"/>
        <v>Axe 3</v>
      </c>
      <c r="D78" s="168">
        <f t="shared" ca="1" si="19"/>
        <v>3</v>
      </c>
      <c r="E78" t="str">
        <f t="shared" ca="1" si="20"/>
        <v/>
      </c>
      <c r="F78" s="168" t="str">
        <f t="shared" ca="1" si="21"/>
        <v>RépComplexe1</v>
      </c>
      <c r="G78" s="168" t="str">
        <f t="shared" ca="1" si="23"/>
        <v/>
      </c>
      <c r="H78" s="167">
        <f t="shared" ca="1" si="24"/>
        <v>1</v>
      </c>
      <c r="I78" t="str">
        <f t="shared" ca="1" si="22"/>
        <v/>
      </c>
    </row>
    <row r="79" spans="1:9" ht="15" customHeight="1">
      <c r="A79" s="168" t="str">
        <f t="shared" ca="1" si="16"/>
        <v>H.04</v>
      </c>
      <c r="B79" s="168" t="str">
        <f t="shared" ca="1" si="17"/>
        <v>H</v>
      </c>
      <c r="C79" s="168" t="str">
        <f t="shared" ca="1" si="18"/>
        <v>Axe 3</v>
      </c>
      <c r="D79" s="168">
        <f t="shared" ca="1" si="19"/>
        <v>3</v>
      </c>
      <c r="E79" t="str">
        <f t="shared" ca="1" si="20"/>
        <v/>
      </c>
      <c r="F79" s="168" t="str">
        <f t="shared" ca="1" si="21"/>
        <v>RépComplexe1</v>
      </c>
      <c r="G79" s="168" t="str">
        <f t="shared" ca="1" si="23"/>
        <v/>
      </c>
      <c r="H79" s="167">
        <f t="shared" ca="1" si="24"/>
        <v>1</v>
      </c>
      <c r="I79" t="str">
        <f t="shared" ca="1" si="22"/>
        <v/>
      </c>
    </row>
    <row r="80" spans="1:9" ht="15" customHeight="1">
      <c r="A80" s="168" t="str">
        <f t="shared" ca="1" si="16"/>
        <v>I.01</v>
      </c>
      <c r="B80" s="168" t="str">
        <f t="shared" ca="1" si="17"/>
        <v>I</v>
      </c>
      <c r="C80" s="168" t="str">
        <f t="shared" ca="1" si="18"/>
        <v>Axe 3</v>
      </c>
      <c r="D80" s="168">
        <f t="shared" ca="1" si="19"/>
        <v>3</v>
      </c>
      <c r="E80" t="str">
        <f t="shared" ca="1" si="20"/>
        <v/>
      </c>
      <c r="F80" s="168" t="str">
        <f t="shared" ca="1" si="21"/>
        <v>RépComplexe1</v>
      </c>
      <c r="G80" s="168" t="str">
        <f t="shared" ca="1" si="23"/>
        <v/>
      </c>
      <c r="H80" s="167">
        <f t="shared" ca="1" si="24"/>
        <v>1</v>
      </c>
      <c r="I80" t="str">
        <f t="shared" ca="1" si="22"/>
        <v/>
      </c>
    </row>
    <row r="81" spans="1:9" ht="15" customHeight="1">
      <c r="A81" s="168" t="str">
        <f t="shared" ca="1" si="16"/>
        <v>I.02</v>
      </c>
      <c r="B81" s="168" t="str">
        <f t="shared" ca="1" si="17"/>
        <v>I</v>
      </c>
      <c r="C81" s="168" t="str">
        <f t="shared" ca="1" si="18"/>
        <v>Axe 3</v>
      </c>
      <c r="D81" s="168">
        <f t="shared" ca="1" si="19"/>
        <v>3</v>
      </c>
      <c r="E81" t="str">
        <f t="shared" ca="1" si="20"/>
        <v/>
      </c>
      <c r="F81" s="168" t="str">
        <f t="shared" ca="1" si="21"/>
        <v>RépComplexe1</v>
      </c>
      <c r="G81" s="168" t="str">
        <f t="shared" ca="1" si="23"/>
        <v/>
      </c>
      <c r="H81" s="167">
        <f t="shared" ca="1" si="24"/>
        <v>1</v>
      </c>
      <c r="I81" t="str">
        <f t="shared" ca="1" si="22"/>
        <v/>
      </c>
    </row>
    <row r="82" spans="1:9" ht="15" customHeight="1">
      <c r="A82" s="168" t="str">
        <f t="shared" ca="1" si="16"/>
        <v>I.03</v>
      </c>
      <c r="B82" s="168" t="str">
        <f t="shared" ca="1" si="17"/>
        <v>I</v>
      </c>
      <c r="C82" s="168" t="str">
        <f t="shared" ca="1" si="18"/>
        <v>Axe 3</v>
      </c>
      <c r="D82" s="168">
        <f t="shared" ca="1" si="19"/>
        <v>3</v>
      </c>
      <c r="E82" t="str">
        <f t="shared" ca="1" si="20"/>
        <v/>
      </c>
      <c r="F82" s="168" t="str">
        <f t="shared" ca="1" si="21"/>
        <v>RépComplexe1</v>
      </c>
      <c r="G82" s="168" t="str">
        <f t="shared" ca="1" si="23"/>
        <v/>
      </c>
      <c r="H82" s="167">
        <f t="shared" ca="1" si="24"/>
        <v>1</v>
      </c>
      <c r="I82" t="str">
        <f t="shared" ca="1" si="22"/>
        <v/>
      </c>
    </row>
    <row r="83" spans="1:9" ht="15" customHeight="1">
      <c r="A83" s="168" t="str">
        <f t="shared" ca="1" si="16"/>
        <v>I.04</v>
      </c>
      <c r="B83" s="168" t="str">
        <f t="shared" ca="1" si="17"/>
        <v>I</v>
      </c>
      <c r="C83" s="168" t="str">
        <f t="shared" ca="1" si="18"/>
        <v>Axe 3</v>
      </c>
      <c r="D83" s="168">
        <f t="shared" ca="1" si="19"/>
        <v>3</v>
      </c>
      <c r="E83" t="str">
        <f t="shared" ca="1" si="20"/>
        <v/>
      </c>
      <c r="F83" s="168" t="str">
        <f t="shared" ca="1" si="21"/>
        <v>RépComplexe1</v>
      </c>
      <c r="G83" s="168" t="str">
        <f t="shared" ca="1" si="23"/>
        <v/>
      </c>
      <c r="H83" s="167">
        <f t="shared" ca="1" si="24"/>
        <v>1</v>
      </c>
      <c r="I83" t="str">
        <f t="shared" ca="1" si="22"/>
        <v/>
      </c>
    </row>
    <row r="84" spans="1:9" ht="15" customHeight="1">
      <c r="A84" s="168" t="str">
        <f t="shared" ca="1" si="16"/>
        <v>I.05</v>
      </c>
      <c r="B84" s="168" t="str">
        <f t="shared" ca="1" si="17"/>
        <v>I</v>
      </c>
      <c r="C84" s="168" t="str">
        <f t="shared" ca="1" si="18"/>
        <v>Axe 3</v>
      </c>
      <c r="D84" s="168">
        <f t="shared" ca="1" si="19"/>
        <v>3</v>
      </c>
      <c r="E84" t="str">
        <f t="shared" ca="1" si="20"/>
        <v/>
      </c>
      <c r="F84" s="168" t="str">
        <f t="shared" ca="1" si="21"/>
        <v>RépComplexe1</v>
      </c>
      <c r="G84" s="168" t="str">
        <f t="shared" ca="1" si="23"/>
        <v/>
      </c>
      <c r="H84" s="167">
        <f t="shared" ca="1" si="24"/>
        <v>1</v>
      </c>
      <c r="I84" t="str">
        <f t="shared" ca="1" si="22"/>
        <v/>
      </c>
    </row>
    <row r="85" spans="1:9" ht="15" customHeight="1">
      <c r="A85" s="168" t="str">
        <f t="shared" ca="1" si="16"/>
        <v>J.01</v>
      </c>
      <c r="B85" s="168" t="str">
        <f t="shared" ca="1" si="17"/>
        <v>J</v>
      </c>
      <c r="C85" s="168" t="str">
        <f t="shared" ca="1" si="18"/>
        <v>Axe 3</v>
      </c>
      <c r="D85" s="168">
        <f t="shared" ca="1" si="19"/>
        <v>3</v>
      </c>
      <c r="E85" t="str">
        <f t="shared" ca="1" si="20"/>
        <v/>
      </c>
      <c r="F85" s="168" t="str">
        <f t="shared" ca="1" si="21"/>
        <v>RépComplexe1</v>
      </c>
      <c r="G85" s="168" t="str">
        <f t="shared" ca="1" si="23"/>
        <v/>
      </c>
      <c r="H85" s="167">
        <f t="shared" ca="1" si="24"/>
        <v>1</v>
      </c>
      <c r="I85" t="str">
        <f t="shared" ca="1" si="22"/>
        <v/>
      </c>
    </row>
    <row r="86" spans="1:9" ht="15" customHeight="1">
      <c r="A86" s="168" t="str">
        <f t="shared" ca="1" si="16"/>
        <v>J.02</v>
      </c>
      <c r="B86" s="168" t="str">
        <f t="shared" ca="1" si="17"/>
        <v>J</v>
      </c>
      <c r="C86" s="168" t="str">
        <f t="shared" ca="1" si="18"/>
        <v>Axe 3</v>
      </c>
      <c r="D86" s="168">
        <f t="shared" ca="1" si="19"/>
        <v>3</v>
      </c>
      <c r="E86" t="str">
        <f t="shared" ca="1" si="20"/>
        <v/>
      </c>
      <c r="F86" s="168" t="str">
        <f t="shared" ca="1" si="21"/>
        <v>RépComplexe1</v>
      </c>
      <c r="G86" s="168" t="str">
        <f t="shared" ca="1" si="23"/>
        <v/>
      </c>
      <c r="H86" s="167">
        <f t="shared" ca="1" si="24"/>
        <v>1</v>
      </c>
      <c r="I86" t="str">
        <f t="shared" ca="1" si="22"/>
        <v/>
      </c>
    </row>
    <row r="87" spans="1:9" ht="15" customHeight="1">
      <c r="A87" s="168" t="str">
        <f t="shared" ca="1" si="16"/>
        <v>J.03</v>
      </c>
      <c r="B87" s="168" t="str">
        <f t="shared" ca="1" si="17"/>
        <v>J</v>
      </c>
      <c r="C87" s="168" t="str">
        <f t="shared" ca="1" si="18"/>
        <v>Axe 3</v>
      </c>
      <c r="D87" s="168">
        <f t="shared" ca="1" si="19"/>
        <v>3</v>
      </c>
      <c r="E87" t="str">
        <f ca="1">IF(VLOOKUP($A87,INDIRECT(VLOOKUP($B87,RéfN3,4)),3,FALSE)="","",VLOOKUP($A87,INDIRECT(VLOOKUP($B87,RéfN3,4)),3,FALSE))</f>
        <v/>
      </c>
      <c r="F87" s="168" t="str">
        <f t="shared" ca="1" si="21"/>
        <v>RépComplexe1</v>
      </c>
      <c r="G87" s="168" t="str">
        <f t="shared" ca="1" si="23"/>
        <v/>
      </c>
      <c r="H87" s="167">
        <f t="shared" ca="1" si="24"/>
        <v>1</v>
      </c>
      <c r="I87" t="str">
        <f t="shared" ca="1" si="22"/>
        <v/>
      </c>
    </row>
    <row r="88" spans="1:9" ht="15" customHeight="1">
      <c r="A88" s="168" t="str">
        <f t="shared" ca="1" si="16"/>
        <v>J.04</v>
      </c>
      <c r="B88" s="168" t="str">
        <f t="shared" ca="1" si="17"/>
        <v>J</v>
      </c>
      <c r="C88" s="168" t="str">
        <f t="shared" ca="1" si="18"/>
        <v>Axe 3</v>
      </c>
      <c r="D88" s="168">
        <f t="shared" ca="1" si="19"/>
        <v>3</v>
      </c>
      <c r="E88" t="str">
        <f ca="1">IF(VLOOKUP($A88,INDIRECT(VLOOKUP($B88,RéfN3,4)),3,FALSE)="","",VLOOKUP($A88,INDIRECT(VLOOKUP($B88,RéfN3,4)),3,FALSE))</f>
        <v/>
      </c>
      <c r="F88" s="168" t="str">
        <f t="shared" ca="1" si="21"/>
        <v>RépComplexe1</v>
      </c>
      <c r="G88" s="168" t="str">
        <f t="shared" ca="1" si="23"/>
        <v/>
      </c>
      <c r="H88" s="167">
        <f t="shared" ca="1" si="24"/>
        <v>1</v>
      </c>
      <c r="I88" t="str">
        <f t="shared" ca="1" si="22"/>
        <v/>
      </c>
    </row>
    <row r="89" spans="1:9" ht="15" customHeight="1">
      <c r="A89" s="168" t="str">
        <f t="shared" ca="1" si="16"/>
        <v>J.05</v>
      </c>
      <c r="B89" s="168" t="str">
        <f t="shared" ca="1" si="17"/>
        <v>J</v>
      </c>
      <c r="C89" s="168" t="str">
        <f t="shared" ca="1" si="18"/>
        <v>Axe 3</v>
      </c>
      <c r="D89" s="168">
        <f t="shared" ca="1" si="19"/>
        <v>3</v>
      </c>
      <c r="E89" t="str">
        <f t="shared" ca="1" si="20"/>
        <v/>
      </c>
      <c r="F89" s="168" t="str">
        <f t="shared" ca="1" si="21"/>
        <v>RépComplexe1</v>
      </c>
      <c r="G89" s="168" t="str">
        <f t="shared" ca="1" si="23"/>
        <v/>
      </c>
      <c r="H89" s="167">
        <f t="shared" ca="1" si="24"/>
        <v>1</v>
      </c>
      <c r="I89" t="str">
        <f t="shared" ca="1" si="22"/>
        <v/>
      </c>
    </row>
    <row r="90" spans="1:9" ht="15" customHeight="1">
      <c r="A90" s="168" t="str">
        <f t="shared" ca="1" si="16"/>
        <v>J.06</v>
      </c>
      <c r="B90" s="168" t="str">
        <f t="shared" ca="1" si="17"/>
        <v>J</v>
      </c>
      <c r="C90" s="168" t="str">
        <f t="shared" ca="1" si="18"/>
        <v>Axe 3</v>
      </c>
      <c r="D90" s="168">
        <f t="shared" ca="1" si="19"/>
        <v>3</v>
      </c>
      <c r="E90" t="str">
        <f t="shared" ca="1" si="20"/>
        <v/>
      </c>
      <c r="F90" s="168" t="str">
        <f t="shared" ca="1" si="21"/>
        <v>RépComplexe1</v>
      </c>
      <c r="G90" s="168" t="str">
        <f t="shared" ca="1" si="23"/>
        <v/>
      </c>
      <c r="H90" s="167">
        <f t="shared" ca="1" si="24"/>
        <v>1</v>
      </c>
      <c r="I90" t="str">
        <f t="shared" ca="1" si="22"/>
        <v/>
      </c>
    </row>
    <row r="91" spans="1:9" ht="15" customHeight="1">
      <c r="A91" s="168" t="str">
        <f t="shared" ca="1" si="16"/>
        <v>J.07</v>
      </c>
      <c r="B91" s="168" t="str">
        <f t="shared" ca="1" si="17"/>
        <v>J</v>
      </c>
      <c r="C91" s="168" t="str">
        <f t="shared" ca="1" si="18"/>
        <v>Axe 3</v>
      </c>
      <c r="D91" s="168">
        <f t="shared" ca="1" si="19"/>
        <v>3</v>
      </c>
      <c r="E91" t="str">
        <f t="shared" ca="1" si="20"/>
        <v/>
      </c>
      <c r="F91" s="168" t="str">
        <f t="shared" ca="1" si="21"/>
        <v>RépComplexe1</v>
      </c>
      <c r="G91" s="168" t="str">
        <f t="shared" ca="1" si="23"/>
        <v/>
      </c>
      <c r="H91" s="167">
        <f t="shared" ca="1" si="24"/>
        <v>1</v>
      </c>
      <c r="I91" t="str">
        <f t="shared" ca="1" si="22"/>
        <v/>
      </c>
    </row>
    <row r="92" spans="1:9" ht="15" customHeight="1">
      <c r="A92" s="168" t="str">
        <f t="shared" ca="1" si="16"/>
        <v>J.08</v>
      </c>
      <c r="B92" s="168" t="str">
        <f t="shared" ca="1" si="17"/>
        <v>J</v>
      </c>
      <c r="C92" s="168" t="str">
        <f t="shared" ca="1" si="18"/>
        <v>Axe 3</v>
      </c>
      <c r="D92" s="168">
        <f t="shared" ca="1" si="19"/>
        <v>3</v>
      </c>
      <c r="E92" t="str">
        <f t="shared" ca="1" si="20"/>
        <v/>
      </c>
      <c r="F92" s="168" t="str">
        <f t="shared" ca="1" si="21"/>
        <v>RépComplexe1</v>
      </c>
      <c r="G92" s="168" t="str">
        <f t="shared" ca="1" si="23"/>
        <v/>
      </c>
      <c r="H92" s="167">
        <f t="shared" ca="1" si="24"/>
        <v>1</v>
      </c>
      <c r="I92" t="str">
        <f t="shared" ca="1" si="22"/>
        <v/>
      </c>
    </row>
    <row r="93" spans="1:9" ht="15" customHeight="1">
      <c r="A93" s="168" t="str">
        <f t="shared" ca="1" si="16"/>
        <v>J.09</v>
      </c>
      <c r="B93" s="168" t="str">
        <f t="shared" ca="1" si="17"/>
        <v>J</v>
      </c>
      <c r="C93" s="168" t="str">
        <f t="shared" ca="1" si="18"/>
        <v>Axe 3</v>
      </c>
      <c r="D93" s="168">
        <f t="shared" ca="1" si="19"/>
        <v>3</v>
      </c>
      <c r="E93" t="str">
        <f t="shared" ca="1" si="20"/>
        <v/>
      </c>
      <c r="F93" s="168" t="str">
        <f t="shared" ca="1" si="21"/>
        <v>RépComplexe1</v>
      </c>
      <c r="G93" s="168" t="str">
        <f t="shared" ca="1" si="23"/>
        <v/>
      </c>
      <c r="H93" s="167">
        <f t="shared" ca="1" si="24"/>
        <v>1</v>
      </c>
      <c r="I93" t="str">
        <f t="shared" ca="1" si="22"/>
        <v/>
      </c>
    </row>
    <row r="94" spans="1:9" ht="15" customHeight="1">
      <c r="A94" s="168" t="str">
        <f t="shared" ref="A94:A125" ca="1" si="25">INDEX(OFFSET(RéfN4,,,,1),ROW()-ROW($A$1))</f>
        <v>J.10</v>
      </c>
      <c r="B94" s="168" t="str">
        <f t="shared" ref="B94:B125" ca="1" si="26">VLOOKUP(A94,RéfN4,2,FALSE)</f>
        <v>J</v>
      </c>
      <c r="C94" s="168" t="str">
        <f t="shared" ref="C94:C125" ca="1" si="27">IF(VLOOKUP(B94,RéfN3,2,FALSE)="","",VLOOKUP(B94,RéfN3,2,FALSE))</f>
        <v>Axe 3</v>
      </c>
      <c r="D94" s="168">
        <f t="shared" ref="D94:D125" ca="1" si="28">IF(ISERROR(VLOOKUP(C94,RéfN2,2,FALSE)),0,VLOOKUP(C94,RéfN2,2,FALSE))</f>
        <v>3</v>
      </c>
      <c r="E94" t="str">
        <f t="shared" ref="E94:E125" ca="1" si="29">IF(VLOOKUP($A94,INDIRECT(VLOOKUP($B94,RéfN3,4)),3,FALSE)="","",VLOOKUP($A94,INDIRECT(VLOOKUP($B94,RéfN3,4)),3,FALSE))</f>
        <v/>
      </c>
      <c r="F94" s="168" t="str">
        <f t="shared" ref="F94:F125" ca="1" si="30">VLOOKUP(A94,RéfN4,4,FALSE)</f>
        <v>RépComplexe1</v>
      </c>
      <c r="G94" s="168" t="str">
        <f t="shared" ca="1" si="23"/>
        <v/>
      </c>
      <c r="H94" s="167">
        <f t="shared" ca="1" si="24"/>
        <v>1</v>
      </c>
      <c r="I94" t="str">
        <f t="shared" ref="I94:I125" ca="1" si="31">IF(VLOOKUP($A94,INDIRECT(VLOOKUP($B94,RéfN3,4)),4,FALSE)="","",VLOOKUP($A94,INDIRECT(VLOOKUP($B94,RéfN3,4)),4,FALSE))</f>
        <v/>
      </c>
    </row>
    <row r="95" spans="1:9" ht="15" customHeight="1">
      <c r="A95" s="168" t="str">
        <f t="shared" ca="1" si="25"/>
        <v>J.11</v>
      </c>
      <c r="B95" s="168" t="str">
        <f t="shared" ca="1" si="26"/>
        <v>J</v>
      </c>
      <c r="C95" s="168" t="str">
        <f t="shared" ca="1" si="27"/>
        <v>Axe 3</v>
      </c>
      <c r="D95" s="168">
        <f t="shared" ca="1" si="28"/>
        <v>3</v>
      </c>
      <c r="E95" t="str">
        <f t="shared" ca="1" si="29"/>
        <v/>
      </c>
      <c r="F95" s="168" t="str">
        <f t="shared" ca="1" si="30"/>
        <v>RépComplexe1</v>
      </c>
      <c r="G95" s="168" t="str">
        <f t="shared" ca="1" si="23"/>
        <v/>
      </c>
      <c r="H95" s="167">
        <f t="shared" ca="1" si="24"/>
        <v>1</v>
      </c>
      <c r="I95" t="str">
        <f t="shared" ca="1" si="31"/>
        <v/>
      </c>
    </row>
    <row r="96" spans="1:9" ht="15" customHeight="1">
      <c r="A96" s="168" t="str">
        <f t="shared" ca="1" si="25"/>
        <v>J.12</v>
      </c>
      <c r="B96" s="168" t="str">
        <f t="shared" ca="1" si="26"/>
        <v>J</v>
      </c>
      <c r="C96" s="168" t="str">
        <f t="shared" ca="1" si="27"/>
        <v>Axe 3</v>
      </c>
      <c r="D96" s="168">
        <f t="shared" ca="1" si="28"/>
        <v>3</v>
      </c>
      <c r="E96" t="str">
        <f t="shared" ca="1" si="29"/>
        <v/>
      </c>
      <c r="F96" s="168" t="str">
        <f t="shared" ca="1" si="30"/>
        <v>RépComplexe1</v>
      </c>
      <c r="G96" s="168" t="str">
        <f t="shared" ca="1" si="23"/>
        <v/>
      </c>
      <c r="H96" s="167">
        <f t="shared" ca="1" si="24"/>
        <v>1</v>
      </c>
      <c r="I96" t="str">
        <f t="shared" ca="1" si="31"/>
        <v/>
      </c>
    </row>
    <row r="97" spans="1:9" ht="15" customHeight="1">
      <c r="A97" s="168" t="str">
        <f t="shared" ca="1" si="25"/>
        <v>J.13</v>
      </c>
      <c r="B97" s="168" t="str">
        <f t="shared" ca="1" si="26"/>
        <v>J</v>
      </c>
      <c r="C97" s="168" t="str">
        <f t="shared" ca="1" si="27"/>
        <v>Axe 3</v>
      </c>
      <c r="D97" s="168">
        <f t="shared" ca="1" si="28"/>
        <v>3</v>
      </c>
      <c r="E97" t="str">
        <f t="shared" ca="1" si="29"/>
        <v/>
      </c>
      <c r="F97" s="168" t="str">
        <f t="shared" ca="1" si="30"/>
        <v>RépComplexe1</v>
      </c>
      <c r="G97" s="168" t="str">
        <f t="shared" ca="1" si="23"/>
        <v/>
      </c>
      <c r="H97" s="167">
        <f t="shared" ca="1" si="24"/>
        <v>1</v>
      </c>
      <c r="I97" t="str">
        <f t="shared" ca="1" si="31"/>
        <v/>
      </c>
    </row>
    <row r="98" spans="1:9" ht="15" customHeight="1">
      <c r="A98" s="168" t="str">
        <f t="shared" ca="1" si="25"/>
        <v>J.14</v>
      </c>
      <c r="B98" s="168" t="str">
        <f t="shared" ca="1" si="26"/>
        <v>J</v>
      </c>
      <c r="C98" s="168" t="str">
        <f t="shared" ca="1" si="27"/>
        <v>Axe 3</v>
      </c>
      <c r="D98" s="168">
        <f t="shared" ca="1" si="28"/>
        <v>3</v>
      </c>
      <c r="E98" t="str">
        <f t="shared" ca="1" si="29"/>
        <v/>
      </c>
      <c r="F98" s="168" t="str">
        <f t="shared" ca="1" si="30"/>
        <v>RépComplexe1</v>
      </c>
      <c r="G98" s="168" t="str">
        <f t="shared" ca="1" si="23"/>
        <v/>
      </c>
      <c r="H98" s="167">
        <f t="shared" ca="1" si="24"/>
        <v>1</v>
      </c>
      <c r="I98" t="str">
        <f t="shared" ca="1" si="31"/>
        <v/>
      </c>
    </row>
    <row r="99" spans="1:9" ht="15" customHeight="1">
      <c r="A99" s="168" t="str">
        <f t="shared" ca="1" si="25"/>
        <v>J.15</v>
      </c>
      <c r="B99" s="168" t="str">
        <f t="shared" ca="1" si="26"/>
        <v>J</v>
      </c>
      <c r="C99" s="168" t="str">
        <f t="shared" ca="1" si="27"/>
        <v>Axe 3</v>
      </c>
      <c r="D99" s="168">
        <f t="shared" ca="1" si="28"/>
        <v>3</v>
      </c>
      <c r="E99" t="str">
        <f t="shared" ca="1" si="29"/>
        <v/>
      </c>
      <c r="F99" s="168" t="str">
        <f t="shared" ca="1" si="30"/>
        <v>RépComplexe1</v>
      </c>
      <c r="G99" s="168" t="str">
        <f t="shared" ca="1" si="23"/>
        <v/>
      </c>
      <c r="H99" s="167">
        <f t="shared" ca="1" si="24"/>
        <v>1</v>
      </c>
      <c r="I99" t="str">
        <f t="shared" ca="1" si="31"/>
        <v/>
      </c>
    </row>
    <row r="100" spans="1:9" ht="15" customHeight="1">
      <c r="A100" s="168" t="str">
        <f t="shared" ca="1" si="25"/>
        <v>K.01</v>
      </c>
      <c r="B100" s="168" t="str">
        <f t="shared" ca="1" si="26"/>
        <v>K</v>
      </c>
      <c r="C100" s="168" t="str">
        <f t="shared" ca="1" si="27"/>
        <v>Axe 4</v>
      </c>
      <c r="D100" s="168">
        <f t="shared" ca="1" si="28"/>
        <v>3</v>
      </c>
      <c r="E100" t="str">
        <f t="shared" ca="1" si="29"/>
        <v/>
      </c>
      <c r="F100" s="168" t="str">
        <f t="shared" ca="1" si="30"/>
        <v>RépComplexe1</v>
      </c>
      <c r="G100" s="168" t="str">
        <f t="shared" ca="1" si="23"/>
        <v/>
      </c>
      <c r="H100" s="167">
        <f t="shared" ca="1" si="24"/>
        <v>1</v>
      </c>
      <c r="I100" t="str">
        <f t="shared" ca="1" si="31"/>
        <v/>
      </c>
    </row>
    <row r="101" spans="1:9" ht="15" customHeight="1">
      <c r="A101" s="168" t="str">
        <f t="shared" ca="1" si="25"/>
        <v>K.02</v>
      </c>
      <c r="B101" s="168" t="str">
        <f t="shared" ca="1" si="26"/>
        <v>K</v>
      </c>
      <c r="C101" s="168" t="str">
        <f t="shared" ca="1" si="27"/>
        <v>Axe 4</v>
      </c>
      <c r="D101" s="168">
        <f t="shared" ca="1" si="28"/>
        <v>3</v>
      </c>
      <c r="E101" t="str">
        <f t="shared" ca="1" si="29"/>
        <v/>
      </c>
      <c r="F101" s="168" t="str">
        <f t="shared" ca="1" si="30"/>
        <v>RépComplexe1</v>
      </c>
      <c r="G101" s="168" t="str">
        <f t="shared" ca="1" si="23"/>
        <v/>
      </c>
      <c r="H101" s="167">
        <f t="shared" ca="1" si="24"/>
        <v>1</v>
      </c>
      <c r="I101" t="str">
        <f t="shared" ca="1" si="31"/>
        <v/>
      </c>
    </row>
    <row r="102" spans="1:9" ht="15" customHeight="1">
      <c r="A102" s="168" t="str">
        <f t="shared" ca="1" si="25"/>
        <v>K.03</v>
      </c>
      <c r="B102" s="168" t="str">
        <f t="shared" ca="1" si="26"/>
        <v>K</v>
      </c>
      <c r="C102" s="168" t="str">
        <f t="shared" ca="1" si="27"/>
        <v>Axe 4</v>
      </c>
      <c r="D102" s="168">
        <f t="shared" ca="1" si="28"/>
        <v>3</v>
      </c>
      <c r="E102" t="str">
        <f t="shared" ca="1" si="29"/>
        <v/>
      </c>
      <c r="F102" s="168" t="str">
        <f t="shared" ca="1" si="30"/>
        <v>RépComplexe1</v>
      </c>
      <c r="G102" s="168" t="str">
        <f t="shared" ca="1" si="23"/>
        <v/>
      </c>
      <c r="H102" s="167">
        <f t="shared" ca="1" si="24"/>
        <v>1</v>
      </c>
      <c r="I102" t="str">
        <f t="shared" ca="1" si="31"/>
        <v/>
      </c>
    </row>
    <row r="103" spans="1:9" ht="15" customHeight="1">
      <c r="A103" s="168" t="str">
        <f t="shared" ca="1" si="25"/>
        <v>K.04</v>
      </c>
      <c r="B103" s="168" t="str">
        <f t="shared" ca="1" si="26"/>
        <v>K</v>
      </c>
      <c r="C103" s="168" t="str">
        <f t="shared" ca="1" si="27"/>
        <v>Axe 4</v>
      </c>
      <c r="D103" s="168">
        <f t="shared" ca="1" si="28"/>
        <v>3</v>
      </c>
      <c r="E103" t="str">
        <f t="shared" ca="1" si="29"/>
        <v/>
      </c>
      <c r="F103" s="168" t="str">
        <f t="shared" ca="1" si="30"/>
        <v>RépComplexe1</v>
      </c>
      <c r="G103" s="168" t="str">
        <f t="shared" ca="1" si="23"/>
        <v/>
      </c>
      <c r="H103" s="167">
        <f t="shared" ca="1" si="24"/>
        <v>1</v>
      </c>
      <c r="I103" t="str">
        <f t="shared" ca="1" si="31"/>
        <v/>
      </c>
    </row>
    <row r="104" spans="1:9" ht="15" customHeight="1">
      <c r="A104" s="168" t="str">
        <f t="shared" ca="1" si="25"/>
        <v>K.05</v>
      </c>
      <c r="B104" s="168" t="str">
        <f t="shared" ca="1" si="26"/>
        <v>K</v>
      </c>
      <c r="C104" s="168" t="str">
        <f t="shared" ca="1" si="27"/>
        <v>Axe 4</v>
      </c>
      <c r="D104" s="168">
        <f t="shared" ca="1" si="28"/>
        <v>3</v>
      </c>
      <c r="E104" t="str">
        <f t="shared" ca="1" si="29"/>
        <v/>
      </c>
      <c r="F104" s="168" t="str">
        <f t="shared" ca="1" si="30"/>
        <v>RépComplexe1</v>
      </c>
      <c r="G104" s="168" t="str">
        <f t="shared" ca="1" si="23"/>
        <v/>
      </c>
      <c r="H104" s="167">
        <f t="shared" ca="1" si="24"/>
        <v>1</v>
      </c>
      <c r="I104" t="str">
        <f t="shared" ca="1" si="31"/>
        <v/>
      </c>
    </row>
    <row r="105" spans="1:9" ht="15" customHeight="1">
      <c r="A105" s="168" t="str">
        <f t="shared" ca="1" si="25"/>
        <v>K.06</v>
      </c>
      <c r="B105" s="168" t="str">
        <f t="shared" ca="1" si="26"/>
        <v>K</v>
      </c>
      <c r="C105" s="168" t="str">
        <f t="shared" ca="1" si="27"/>
        <v>Axe 4</v>
      </c>
      <c r="D105" s="168">
        <f t="shared" ca="1" si="28"/>
        <v>3</v>
      </c>
      <c r="E105" t="str">
        <f t="shared" ca="1" si="29"/>
        <v/>
      </c>
      <c r="F105" s="168" t="str">
        <f t="shared" ca="1" si="30"/>
        <v>RépComplexe1</v>
      </c>
      <c r="G105" s="168" t="str">
        <f t="shared" ca="1" si="23"/>
        <v/>
      </c>
      <c r="H105" s="167">
        <f t="shared" ca="1" si="24"/>
        <v>1</v>
      </c>
      <c r="I105" t="str">
        <f t="shared" ca="1" si="31"/>
        <v/>
      </c>
    </row>
    <row r="106" spans="1:9" ht="15" customHeight="1">
      <c r="A106" s="168" t="str">
        <f t="shared" ca="1" si="25"/>
        <v>K.07</v>
      </c>
      <c r="B106" s="168" t="str">
        <f t="shared" ca="1" si="26"/>
        <v>K</v>
      </c>
      <c r="C106" s="168" t="str">
        <f t="shared" ca="1" si="27"/>
        <v>Axe 4</v>
      </c>
      <c r="D106" s="168">
        <f t="shared" ca="1" si="28"/>
        <v>3</v>
      </c>
      <c r="E106" t="str">
        <f t="shared" ca="1" si="29"/>
        <v/>
      </c>
      <c r="F106" s="168" t="str">
        <f t="shared" ca="1" si="30"/>
        <v>RépComplexe1</v>
      </c>
      <c r="G106" s="168" t="str">
        <f t="shared" ca="1" si="23"/>
        <v/>
      </c>
      <c r="H106" s="167">
        <f t="shared" ca="1" si="24"/>
        <v>1</v>
      </c>
      <c r="I106" t="str">
        <f t="shared" ca="1" si="31"/>
        <v/>
      </c>
    </row>
    <row r="107" spans="1:9" ht="15" customHeight="1">
      <c r="A107" s="168" t="str">
        <f t="shared" ca="1" si="25"/>
        <v>K.08</v>
      </c>
      <c r="B107" s="168" t="str">
        <f t="shared" ca="1" si="26"/>
        <v>K</v>
      </c>
      <c r="C107" s="168" t="str">
        <f t="shared" ca="1" si="27"/>
        <v>Axe 4</v>
      </c>
      <c r="D107" s="168">
        <f t="shared" ca="1" si="28"/>
        <v>3</v>
      </c>
      <c r="E107" t="str">
        <f t="shared" ca="1" si="29"/>
        <v/>
      </c>
      <c r="F107" s="168" t="str">
        <f t="shared" ca="1" si="30"/>
        <v>RépComplexe1</v>
      </c>
      <c r="G107" s="168" t="str">
        <f t="shared" ca="1" si="23"/>
        <v/>
      </c>
      <c r="H107" s="167">
        <f t="shared" ca="1" si="24"/>
        <v>1</v>
      </c>
      <c r="I107" t="str">
        <f t="shared" ca="1" si="31"/>
        <v/>
      </c>
    </row>
    <row r="108" spans="1:9" ht="15" customHeight="1">
      <c r="A108" s="168" t="str">
        <f t="shared" ca="1" si="25"/>
        <v>K.09</v>
      </c>
      <c r="B108" s="168" t="str">
        <f t="shared" ca="1" si="26"/>
        <v>K</v>
      </c>
      <c r="C108" s="168" t="str">
        <f t="shared" ca="1" si="27"/>
        <v>Axe 4</v>
      </c>
      <c r="D108" s="168">
        <f t="shared" ca="1" si="28"/>
        <v>3</v>
      </c>
      <c r="E108" t="str">
        <f t="shared" ca="1" si="29"/>
        <v/>
      </c>
      <c r="F108" s="168" t="str">
        <f t="shared" ca="1" si="30"/>
        <v>RépComplexe1</v>
      </c>
      <c r="G108" s="168" t="str">
        <f t="shared" ca="1" si="23"/>
        <v/>
      </c>
      <c r="H108" s="167">
        <f t="shared" ca="1" si="24"/>
        <v>1</v>
      </c>
      <c r="I108" t="str">
        <f t="shared" ca="1" si="31"/>
        <v/>
      </c>
    </row>
    <row r="109" spans="1:9" ht="15" customHeight="1">
      <c r="A109" s="168" t="str">
        <f t="shared" ca="1" si="25"/>
        <v>K.10</v>
      </c>
      <c r="B109" s="168" t="str">
        <f t="shared" ca="1" si="26"/>
        <v>K</v>
      </c>
      <c r="C109" s="168" t="str">
        <f t="shared" ca="1" si="27"/>
        <v>Axe 4</v>
      </c>
      <c r="D109" s="168">
        <f t="shared" ca="1" si="28"/>
        <v>3</v>
      </c>
      <c r="E109" t="str">
        <f t="shared" ca="1" si="29"/>
        <v/>
      </c>
      <c r="F109" s="168" t="str">
        <f t="shared" ca="1" si="30"/>
        <v>RépComplexe1</v>
      </c>
      <c r="G109" s="168" t="str">
        <f t="shared" ca="1" si="23"/>
        <v/>
      </c>
      <c r="H109" s="167">
        <f t="shared" ca="1" si="24"/>
        <v>1</v>
      </c>
      <c r="I109" t="str">
        <f t="shared" ca="1" si="31"/>
        <v/>
      </c>
    </row>
    <row r="110" spans="1:9" ht="15" customHeight="1">
      <c r="A110" s="168" t="str">
        <f t="shared" ca="1" si="25"/>
        <v>K.11</v>
      </c>
      <c r="B110" s="168" t="str">
        <f t="shared" ca="1" si="26"/>
        <v>K</v>
      </c>
      <c r="C110" s="168" t="str">
        <f t="shared" ca="1" si="27"/>
        <v>Axe 4</v>
      </c>
      <c r="D110" s="168">
        <f t="shared" ca="1" si="28"/>
        <v>3</v>
      </c>
      <c r="E110" t="str">
        <f t="shared" ca="1" si="29"/>
        <v/>
      </c>
      <c r="F110" s="168" t="str">
        <f t="shared" ca="1" si="30"/>
        <v>RépComplexe1</v>
      </c>
      <c r="G110" s="168" t="str">
        <f t="shared" ca="1" si="23"/>
        <v/>
      </c>
      <c r="H110" s="167">
        <f t="shared" ca="1" si="24"/>
        <v>1</v>
      </c>
      <c r="I110" t="str">
        <f t="shared" ca="1" si="31"/>
        <v/>
      </c>
    </row>
    <row r="111" spans="1:9" ht="15" customHeight="1">
      <c r="A111" s="168" t="str">
        <f t="shared" ca="1" si="25"/>
        <v>K.12</v>
      </c>
      <c r="B111" s="168" t="str">
        <f t="shared" ca="1" si="26"/>
        <v>K</v>
      </c>
      <c r="C111" s="168" t="str">
        <f t="shared" ca="1" si="27"/>
        <v>Axe 4</v>
      </c>
      <c r="D111" s="168">
        <f t="shared" ca="1" si="28"/>
        <v>3</v>
      </c>
      <c r="E111" t="str">
        <f t="shared" ca="1" si="29"/>
        <v/>
      </c>
      <c r="F111" s="168" t="str">
        <f t="shared" ca="1" si="30"/>
        <v>RépComplexe1</v>
      </c>
      <c r="G111" s="168" t="str">
        <f t="shared" ca="1" si="23"/>
        <v/>
      </c>
      <c r="H111" s="167">
        <f t="shared" ca="1" si="24"/>
        <v>1</v>
      </c>
      <c r="I111" t="str">
        <f t="shared" ca="1" si="31"/>
        <v/>
      </c>
    </row>
    <row r="112" spans="1:9" ht="15" customHeight="1">
      <c r="A112" s="168" t="str">
        <f t="shared" ca="1" si="25"/>
        <v>L.01</v>
      </c>
      <c r="B112" s="168" t="str">
        <f t="shared" ca="1" si="26"/>
        <v>L</v>
      </c>
      <c r="C112" s="168" t="str">
        <f t="shared" ca="1" si="27"/>
        <v>Axe 4</v>
      </c>
      <c r="D112" s="168">
        <f t="shared" ca="1" si="28"/>
        <v>3</v>
      </c>
      <c r="E112" t="str">
        <f t="shared" ca="1" si="29"/>
        <v/>
      </c>
      <c r="G112" s="168" t="str">
        <f t="shared" ca="1" si="23"/>
        <v/>
      </c>
      <c r="H112" s="167"/>
      <c r="I112" t="str">
        <f t="shared" ca="1" si="31"/>
        <v/>
      </c>
    </row>
    <row r="113" spans="1:9" ht="15" customHeight="1">
      <c r="A113" s="168" t="str">
        <f t="shared" ca="1" si="25"/>
        <v>L.02</v>
      </c>
      <c r="B113" s="168" t="str">
        <f t="shared" ca="1" si="26"/>
        <v>L</v>
      </c>
      <c r="C113" s="168" t="str">
        <f t="shared" ca="1" si="27"/>
        <v>Axe 4</v>
      </c>
      <c r="D113" s="168">
        <f t="shared" ca="1" si="28"/>
        <v>3</v>
      </c>
      <c r="E113" t="str">
        <f t="shared" ca="1" si="29"/>
        <v/>
      </c>
      <c r="F113" s="168" t="str">
        <f t="shared" ca="1" si="30"/>
        <v>RépComplexe1</v>
      </c>
      <c r="G113" s="168" t="str">
        <f t="shared" ca="1" si="23"/>
        <v/>
      </c>
      <c r="H113" s="167">
        <f t="shared" ca="1" si="24"/>
        <v>1</v>
      </c>
      <c r="I113" t="str">
        <f t="shared" ca="1" si="31"/>
        <v/>
      </c>
    </row>
    <row r="114" spans="1:9" ht="15" customHeight="1">
      <c r="A114" s="168" t="str">
        <f t="shared" ca="1" si="25"/>
        <v>L.03</v>
      </c>
      <c r="B114" s="168" t="str">
        <f t="shared" ca="1" si="26"/>
        <v>L</v>
      </c>
      <c r="C114" s="168" t="str">
        <f t="shared" ca="1" si="27"/>
        <v>Axe 4</v>
      </c>
      <c r="D114" s="168">
        <f t="shared" ca="1" si="28"/>
        <v>3</v>
      </c>
      <c r="E114" t="str">
        <f t="shared" ca="1" si="29"/>
        <v/>
      </c>
      <c r="F114" s="168" t="str">
        <f t="shared" ca="1" si="30"/>
        <v>RépComplexe1</v>
      </c>
      <c r="G114" s="168" t="str">
        <f t="shared" ca="1" si="23"/>
        <v/>
      </c>
      <c r="H114" s="167">
        <f t="shared" ca="1" si="24"/>
        <v>1</v>
      </c>
      <c r="I114" t="str">
        <f t="shared" ca="1" si="31"/>
        <v/>
      </c>
    </row>
    <row r="115" spans="1:9" ht="15" customHeight="1">
      <c r="A115" s="168" t="str">
        <f t="shared" ca="1" si="25"/>
        <v>L.04</v>
      </c>
      <c r="B115" s="168" t="str">
        <f t="shared" ca="1" si="26"/>
        <v>L</v>
      </c>
      <c r="C115" s="168" t="str">
        <f t="shared" ca="1" si="27"/>
        <v>Axe 4</v>
      </c>
      <c r="D115" s="168">
        <f t="shared" ca="1" si="28"/>
        <v>3</v>
      </c>
      <c r="E115" t="str">
        <f t="shared" ca="1" si="29"/>
        <v/>
      </c>
      <c r="F115" s="168">
        <f t="shared" ca="1" si="30"/>
        <v>0</v>
      </c>
      <c r="G115" s="168" t="str">
        <f t="shared" ca="1" si="23"/>
        <v/>
      </c>
      <c r="H115" s="167"/>
      <c r="I115" t="str">
        <f t="shared" ca="1" si="31"/>
        <v/>
      </c>
    </row>
    <row r="116" spans="1:9" ht="15" customHeight="1">
      <c r="A116" s="168" t="str">
        <f t="shared" ca="1" si="25"/>
        <v>L.05</v>
      </c>
      <c r="B116" s="168" t="str">
        <f t="shared" ca="1" si="26"/>
        <v>L</v>
      </c>
      <c r="C116" s="168" t="str">
        <f t="shared" ca="1" si="27"/>
        <v>Axe 4</v>
      </c>
      <c r="D116" s="168">
        <f t="shared" ca="1" si="28"/>
        <v>3</v>
      </c>
      <c r="E116" t="str">
        <f t="shared" ca="1" si="29"/>
        <v/>
      </c>
      <c r="F116" s="168" t="str">
        <f t="shared" ca="1" si="30"/>
        <v>RépComplexe1</v>
      </c>
      <c r="G116" s="168" t="str">
        <f t="shared" ca="1" si="23"/>
        <v/>
      </c>
      <c r="H116" s="167">
        <f t="shared" ca="1" si="24"/>
        <v>1</v>
      </c>
      <c r="I116" t="str">
        <f t="shared" ca="1" si="31"/>
        <v/>
      </c>
    </row>
    <row r="117" spans="1:9" ht="15" customHeight="1">
      <c r="A117" s="168" t="str">
        <f t="shared" ca="1" si="25"/>
        <v>L.06</v>
      </c>
      <c r="B117" s="168" t="str">
        <f t="shared" ca="1" si="26"/>
        <v>L</v>
      </c>
      <c r="C117" s="168" t="str">
        <f t="shared" ca="1" si="27"/>
        <v>Axe 4</v>
      </c>
      <c r="D117" s="168">
        <f t="shared" ca="1" si="28"/>
        <v>3</v>
      </c>
      <c r="E117" t="str">
        <f t="shared" ca="1" si="29"/>
        <v/>
      </c>
      <c r="F117" s="168" t="str">
        <f t="shared" ca="1" si="30"/>
        <v>RépComplexe1</v>
      </c>
      <c r="G117" s="168" t="str">
        <f t="shared" ca="1" si="23"/>
        <v/>
      </c>
      <c r="H117" s="167">
        <f t="shared" ca="1" si="24"/>
        <v>1</v>
      </c>
      <c r="I117" t="str">
        <f t="shared" ca="1" si="31"/>
        <v/>
      </c>
    </row>
    <row r="118" spans="1:9" ht="15" customHeight="1">
      <c r="A118" s="168" t="str">
        <f t="shared" ca="1" si="25"/>
        <v>L.07</v>
      </c>
      <c r="B118" s="168" t="str">
        <f t="shared" ca="1" si="26"/>
        <v>L</v>
      </c>
      <c r="C118" s="168" t="str">
        <f t="shared" ca="1" si="27"/>
        <v>Axe 4</v>
      </c>
      <c r="D118" s="168">
        <f t="shared" ca="1" si="28"/>
        <v>3</v>
      </c>
      <c r="E118" t="str">
        <f t="shared" ca="1" si="29"/>
        <v/>
      </c>
      <c r="F118" s="168" t="str">
        <f t="shared" ca="1" si="30"/>
        <v>RépComplexe1</v>
      </c>
      <c r="G118" s="168" t="str">
        <f t="shared" ca="1" si="23"/>
        <v/>
      </c>
      <c r="H118" s="167">
        <f t="shared" ca="1" si="24"/>
        <v>1</v>
      </c>
      <c r="I118" t="str">
        <f t="shared" ca="1" si="31"/>
        <v/>
      </c>
    </row>
    <row r="119" spans="1:9" ht="15" customHeight="1">
      <c r="A119" s="168" t="str">
        <f t="shared" ca="1" si="25"/>
        <v>L.08</v>
      </c>
      <c r="B119" s="168" t="str">
        <f t="shared" ca="1" si="26"/>
        <v>L</v>
      </c>
      <c r="C119" s="168" t="str">
        <f t="shared" ca="1" si="27"/>
        <v>Axe 4</v>
      </c>
      <c r="D119" s="168">
        <f t="shared" ca="1" si="28"/>
        <v>3</v>
      </c>
      <c r="E119" t="str">
        <f t="shared" ca="1" si="29"/>
        <v/>
      </c>
      <c r="F119" s="168" t="str">
        <f t="shared" ca="1" si="30"/>
        <v>RépComplexe1</v>
      </c>
      <c r="G119" s="168" t="str">
        <f t="shared" ca="1" si="23"/>
        <v/>
      </c>
      <c r="H119" s="167">
        <f t="shared" ca="1" si="24"/>
        <v>1</v>
      </c>
      <c r="I119" t="str">
        <f t="shared" ca="1" si="31"/>
        <v/>
      </c>
    </row>
    <row r="120" spans="1:9" ht="15" customHeight="1">
      <c r="A120" s="168" t="str">
        <f t="shared" ca="1" si="25"/>
        <v>L.09</v>
      </c>
      <c r="B120" s="168" t="str">
        <f t="shared" ca="1" si="26"/>
        <v>L</v>
      </c>
      <c r="C120" s="168" t="str">
        <f t="shared" ca="1" si="27"/>
        <v>Axe 4</v>
      </c>
      <c r="D120" s="168">
        <f t="shared" ca="1" si="28"/>
        <v>3</v>
      </c>
      <c r="E120" t="str">
        <f t="shared" ca="1" si="29"/>
        <v/>
      </c>
      <c r="F120" s="168" t="str">
        <f t="shared" ca="1" si="30"/>
        <v>RépComplexe1</v>
      </c>
      <c r="G120" s="168" t="str">
        <f t="shared" ca="1" si="23"/>
        <v/>
      </c>
      <c r="H120" s="167">
        <f t="shared" ca="1" si="24"/>
        <v>1</v>
      </c>
      <c r="I120" t="str">
        <f t="shared" ca="1" si="31"/>
        <v/>
      </c>
    </row>
    <row r="121" spans="1:9" ht="15" customHeight="1">
      <c r="A121" s="168" t="str">
        <f t="shared" ca="1" si="25"/>
        <v>L.10</v>
      </c>
      <c r="B121" s="168" t="str">
        <f t="shared" ca="1" si="26"/>
        <v>L</v>
      </c>
      <c r="C121" s="168" t="str">
        <f t="shared" ca="1" si="27"/>
        <v>Axe 4</v>
      </c>
      <c r="D121" s="168">
        <f t="shared" ca="1" si="28"/>
        <v>3</v>
      </c>
      <c r="E121" t="str">
        <f t="shared" ca="1" si="29"/>
        <v/>
      </c>
      <c r="F121" s="168" t="str">
        <f t="shared" ca="1" si="30"/>
        <v>RépComplexe1</v>
      </c>
      <c r="G121" s="168" t="str">
        <f t="shared" ca="1" si="23"/>
        <v/>
      </c>
      <c r="H121" s="167">
        <f t="shared" ca="1" si="24"/>
        <v>1</v>
      </c>
      <c r="I121" t="str">
        <f t="shared" ca="1" si="31"/>
        <v/>
      </c>
    </row>
    <row r="122" spans="1:9" ht="15" customHeight="1">
      <c r="A122" s="168" t="str">
        <f t="shared" ca="1" si="25"/>
        <v>L.11</v>
      </c>
      <c r="B122" s="168" t="str">
        <f t="shared" ca="1" si="26"/>
        <v>L</v>
      </c>
      <c r="C122" s="168" t="str">
        <f t="shared" ca="1" si="27"/>
        <v>Axe 4</v>
      </c>
      <c r="D122" s="168">
        <f t="shared" ca="1" si="28"/>
        <v>3</v>
      </c>
      <c r="E122" t="str">
        <f t="shared" ca="1" si="29"/>
        <v/>
      </c>
      <c r="F122" s="168" t="str">
        <f t="shared" ca="1" si="30"/>
        <v>RépComplexe1</v>
      </c>
      <c r="G122" s="168" t="str">
        <f t="shared" ca="1" si="23"/>
        <v/>
      </c>
      <c r="H122" s="167">
        <f t="shared" ca="1" si="24"/>
        <v>1</v>
      </c>
      <c r="I122" t="str">
        <f t="shared" ca="1" si="31"/>
        <v/>
      </c>
    </row>
    <row r="123" spans="1:9" ht="15" customHeight="1">
      <c r="A123" s="168" t="str">
        <f t="shared" ca="1" si="25"/>
        <v>L.12</v>
      </c>
      <c r="B123" s="168" t="str">
        <f t="shared" ca="1" si="26"/>
        <v>L</v>
      </c>
      <c r="C123" s="168" t="str">
        <f t="shared" ca="1" si="27"/>
        <v>Axe 4</v>
      </c>
      <c r="D123" s="168">
        <f t="shared" ca="1" si="28"/>
        <v>3</v>
      </c>
      <c r="E123" t="str">
        <f t="shared" ca="1" si="29"/>
        <v/>
      </c>
      <c r="G123" s="168" t="str">
        <f t="shared" ca="1" si="23"/>
        <v/>
      </c>
      <c r="H123" s="167"/>
      <c r="I123" t="str">
        <f t="shared" ca="1" si="31"/>
        <v/>
      </c>
    </row>
    <row r="124" spans="1:9" ht="15" customHeight="1">
      <c r="A124" s="168" t="str">
        <f t="shared" ca="1" si="25"/>
        <v>L.13</v>
      </c>
      <c r="B124" s="168" t="str">
        <f t="shared" ca="1" si="26"/>
        <v>L</v>
      </c>
      <c r="C124" s="168" t="str">
        <f t="shared" ca="1" si="27"/>
        <v>Axe 4</v>
      </c>
      <c r="D124" s="168">
        <f t="shared" ca="1" si="28"/>
        <v>3</v>
      </c>
      <c r="E124" t="str">
        <f t="shared" ca="1" si="29"/>
        <v/>
      </c>
      <c r="F124" s="168" t="str">
        <f t="shared" ca="1" si="30"/>
        <v>RépComplexe1</v>
      </c>
      <c r="G124" s="168" t="str">
        <f t="shared" ca="1" si="23"/>
        <v/>
      </c>
      <c r="H124" s="167">
        <f t="shared" ca="1" si="24"/>
        <v>1</v>
      </c>
      <c r="I124" t="str">
        <f t="shared" ca="1" si="31"/>
        <v/>
      </c>
    </row>
    <row r="125" spans="1:9" ht="15" customHeight="1">
      <c r="A125" s="168" t="str">
        <f t="shared" ca="1" si="25"/>
        <v>L.14</v>
      </c>
      <c r="B125" s="168" t="str">
        <f t="shared" ca="1" si="26"/>
        <v>L</v>
      </c>
      <c r="C125" s="168" t="str">
        <f t="shared" ca="1" si="27"/>
        <v>Axe 4</v>
      </c>
      <c r="D125" s="168">
        <f t="shared" ca="1" si="28"/>
        <v>3</v>
      </c>
      <c r="E125" t="str">
        <f t="shared" ca="1" si="29"/>
        <v/>
      </c>
      <c r="F125" s="168" t="str">
        <f t="shared" ca="1" si="30"/>
        <v>RépComplexe1</v>
      </c>
      <c r="G125" s="168" t="str">
        <f t="shared" ca="1" si="23"/>
        <v/>
      </c>
      <c r="H125" s="167">
        <f t="shared" ca="1" si="24"/>
        <v>1</v>
      </c>
      <c r="I125" t="str">
        <f t="shared" ca="1" si="31"/>
        <v/>
      </c>
    </row>
    <row r="126" spans="1:9" ht="15" customHeight="1">
      <c r="A126" s="168" t="str">
        <f t="shared" ref="A126:A145" ca="1" si="32">INDEX(OFFSET(RéfN4,,,,1),ROW()-ROW($A$1))</f>
        <v>L.15</v>
      </c>
      <c r="B126" s="168" t="str">
        <f t="shared" ref="B126:B133" ca="1" si="33">VLOOKUP(A126,RéfN4,2,FALSE)</f>
        <v>L</v>
      </c>
      <c r="C126" s="168" t="str">
        <f t="shared" ref="C126:C133" ca="1" si="34">IF(VLOOKUP(B126,RéfN3,2,FALSE)="","",VLOOKUP(B126,RéfN3,2,FALSE))</f>
        <v>Axe 4</v>
      </c>
      <c r="D126" s="168">
        <f t="shared" ref="D126:D133" ca="1" si="35">IF(ISERROR(VLOOKUP(C126,RéfN2,2,FALSE)),0,VLOOKUP(C126,RéfN2,2,FALSE))</f>
        <v>3</v>
      </c>
      <c r="E126" t="str">
        <f t="shared" ref="E126:E145" ca="1" si="36">IF(VLOOKUP($A126,INDIRECT(VLOOKUP($B126,RéfN3,4)),3,FALSE)="","",VLOOKUP($A126,INDIRECT(VLOOKUP($B126,RéfN3,4)),3,FALSE))</f>
        <v/>
      </c>
      <c r="F126" s="168">
        <f t="shared" ref="F126:F133" ca="1" si="37">VLOOKUP(A126,RéfN4,4,FALSE)</f>
        <v>0</v>
      </c>
      <c r="G126" s="168" t="str">
        <f t="shared" ca="1" si="23"/>
        <v/>
      </c>
      <c r="H126" s="167"/>
      <c r="I126" t="str">
        <f t="shared" ref="I126:I145" ca="1" si="38">IF(VLOOKUP($A126,INDIRECT(VLOOKUP($B126,RéfN3,4)),4,FALSE)="","",VLOOKUP($A126,INDIRECT(VLOOKUP($B126,RéfN3,4)),4,FALSE))</f>
        <v/>
      </c>
    </row>
    <row r="127" spans="1:9" ht="15" customHeight="1">
      <c r="A127" s="168" t="str">
        <f t="shared" ca="1" si="32"/>
        <v>L.16</v>
      </c>
      <c r="B127" s="168" t="str">
        <f t="shared" ca="1" si="33"/>
        <v>L</v>
      </c>
      <c r="C127" s="168" t="str">
        <f t="shared" ca="1" si="34"/>
        <v>Axe 4</v>
      </c>
      <c r="D127" s="168">
        <f t="shared" ca="1" si="35"/>
        <v>3</v>
      </c>
      <c r="E127" t="str">
        <f t="shared" ca="1" si="36"/>
        <v/>
      </c>
      <c r="F127" s="168" t="str">
        <f t="shared" ca="1" si="37"/>
        <v>RépComplexe1</v>
      </c>
      <c r="G127" s="168" t="str">
        <f t="shared" ref="G127:G133" ca="1" si="39">IF(OR(ISERROR(VLOOKUP(E127,INDIRECT(F127),2,FALSE)),ISBLANK(VLOOKUP(E127,INDIRECT(F127),2,FALSE))),"",VLOOKUP(E127,INDIRECT(F127),2,FALSE))</f>
        <v/>
      </c>
      <c r="H127" s="167">
        <f t="shared" ref="H127:H133" ca="1" si="40">MAX(OFFSET(INDIRECT(F127),,1,,1))</f>
        <v>1</v>
      </c>
      <c r="I127" t="str">
        <f t="shared" ca="1" si="38"/>
        <v/>
      </c>
    </row>
    <row r="128" spans="1:9" ht="15" customHeight="1">
      <c r="A128" s="168" t="str">
        <f t="shared" ca="1" si="32"/>
        <v>L.17</v>
      </c>
      <c r="B128" s="168" t="str">
        <f t="shared" ca="1" si="33"/>
        <v>L</v>
      </c>
      <c r="C128" s="168" t="str">
        <f t="shared" ca="1" si="34"/>
        <v>Axe 4</v>
      </c>
      <c r="D128" s="168">
        <f t="shared" ca="1" si="35"/>
        <v>3</v>
      </c>
      <c r="E128" t="str">
        <f t="shared" ca="1" si="36"/>
        <v/>
      </c>
      <c r="F128" s="168" t="str">
        <f t="shared" ca="1" si="37"/>
        <v>RépComplexe1</v>
      </c>
      <c r="G128" s="168" t="str">
        <f t="shared" ca="1" si="39"/>
        <v/>
      </c>
      <c r="H128" s="167">
        <f t="shared" ca="1" si="40"/>
        <v>1</v>
      </c>
      <c r="I128" t="str">
        <f t="shared" ca="1" si="38"/>
        <v/>
      </c>
    </row>
    <row r="129" spans="1:9" ht="15" customHeight="1">
      <c r="A129" s="168" t="str">
        <f t="shared" ca="1" si="32"/>
        <v>L.18</v>
      </c>
      <c r="B129" s="168" t="str">
        <f t="shared" ca="1" si="33"/>
        <v>L</v>
      </c>
      <c r="C129" s="168" t="str">
        <f t="shared" ca="1" si="34"/>
        <v>Axe 4</v>
      </c>
      <c r="D129" s="168">
        <f t="shared" ca="1" si="35"/>
        <v>3</v>
      </c>
      <c r="E129" t="str">
        <f t="shared" ca="1" si="36"/>
        <v/>
      </c>
      <c r="F129" s="168" t="str">
        <f t="shared" ca="1" si="37"/>
        <v>RépComplexe1</v>
      </c>
      <c r="G129" s="168" t="str">
        <f t="shared" ca="1" si="39"/>
        <v/>
      </c>
      <c r="H129" s="167">
        <f t="shared" ca="1" si="40"/>
        <v>1</v>
      </c>
      <c r="I129" t="str">
        <f t="shared" ca="1" si="38"/>
        <v/>
      </c>
    </row>
    <row r="130" spans="1:9" ht="15" customHeight="1">
      <c r="A130" s="168" t="str">
        <f t="shared" ca="1" si="32"/>
        <v>L.19</v>
      </c>
      <c r="B130" s="168" t="str">
        <f t="shared" ca="1" si="33"/>
        <v>L</v>
      </c>
      <c r="C130" s="168" t="str">
        <f t="shared" ca="1" si="34"/>
        <v>Axe 4</v>
      </c>
      <c r="D130" s="168">
        <f t="shared" ca="1" si="35"/>
        <v>3</v>
      </c>
      <c r="E130" t="str">
        <f t="shared" ca="1" si="36"/>
        <v/>
      </c>
      <c r="F130" s="168" t="str">
        <f t="shared" ca="1" si="37"/>
        <v>RépComplexe1</v>
      </c>
      <c r="G130" s="168" t="str">
        <f t="shared" ca="1" si="39"/>
        <v/>
      </c>
      <c r="H130" s="167">
        <f t="shared" ca="1" si="40"/>
        <v>1</v>
      </c>
      <c r="I130" t="str">
        <f t="shared" ca="1" si="38"/>
        <v/>
      </c>
    </row>
    <row r="131" spans="1:9" ht="15" customHeight="1">
      <c r="A131" s="168" t="str">
        <f t="shared" ca="1" si="32"/>
        <v>L.20</v>
      </c>
      <c r="B131" s="168" t="str">
        <f t="shared" ca="1" si="33"/>
        <v>L</v>
      </c>
      <c r="C131" s="168" t="str">
        <f t="shared" ca="1" si="34"/>
        <v>Axe 4</v>
      </c>
      <c r="D131" s="168">
        <f t="shared" ca="1" si="35"/>
        <v>3</v>
      </c>
      <c r="E131" t="str">
        <f t="shared" ca="1" si="36"/>
        <v/>
      </c>
      <c r="F131" s="168" t="str">
        <f t="shared" ca="1" si="37"/>
        <v>RépComplexe1</v>
      </c>
      <c r="G131" s="168" t="str">
        <f t="shared" ca="1" si="39"/>
        <v/>
      </c>
      <c r="H131" s="167">
        <f t="shared" ca="1" si="40"/>
        <v>1</v>
      </c>
      <c r="I131" t="str">
        <f t="shared" ca="1" si="38"/>
        <v/>
      </c>
    </row>
    <row r="132" spans="1:9" ht="15" customHeight="1">
      <c r="A132" s="168" t="str">
        <f t="shared" ca="1" si="32"/>
        <v>L.21</v>
      </c>
      <c r="B132" s="168" t="str">
        <f t="shared" ca="1" si="33"/>
        <v>L</v>
      </c>
      <c r="C132" s="168" t="str">
        <f t="shared" ca="1" si="34"/>
        <v>Axe 4</v>
      </c>
      <c r="D132" s="168">
        <f t="shared" ca="1" si="35"/>
        <v>3</v>
      </c>
      <c r="E132" t="str">
        <f t="shared" ca="1" si="36"/>
        <v/>
      </c>
      <c r="F132" s="168" t="str">
        <f t="shared" ca="1" si="37"/>
        <v>RépComplexe1</v>
      </c>
      <c r="G132" s="168" t="str">
        <f t="shared" ca="1" si="39"/>
        <v/>
      </c>
      <c r="H132" s="167">
        <f t="shared" ca="1" si="40"/>
        <v>1</v>
      </c>
      <c r="I132" t="str">
        <f t="shared" ca="1" si="38"/>
        <v/>
      </c>
    </row>
    <row r="133" spans="1:9" ht="15" customHeight="1">
      <c r="A133" s="168" t="str">
        <f t="shared" ca="1" si="32"/>
        <v>L.22</v>
      </c>
      <c r="B133" s="168" t="str">
        <f t="shared" ca="1" si="33"/>
        <v>L</v>
      </c>
      <c r="C133" s="168" t="str">
        <f t="shared" ca="1" si="34"/>
        <v>Axe 4</v>
      </c>
      <c r="D133" s="168">
        <f t="shared" ca="1" si="35"/>
        <v>3</v>
      </c>
      <c r="E133" t="str">
        <f t="shared" ca="1" si="36"/>
        <v/>
      </c>
      <c r="F133" s="168" t="str">
        <f t="shared" ca="1" si="37"/>
        <v>RépComplexe1</v>
      </c>
      <c r="G133" s="168" t="str">
        <f t="shared" ca="1" si="39"/>
        <v/>
      </c>
      <c r="H133" s="167">
        <f t="shared" ca="1" si="40"/>
        <v>1</v>
      </c>
      <c r="I133" t="str">
        <f t="shared" ca="1" si="38"/>
        <v/>
      </c>
    </row>
    <row r="134" spans="1:9" ht="15" customHeight="1">
      <c r="A134" s="168" t="str">
        <f t="shared" ca="1" si="32"/>
        <v>M.01</v>
      </c>
      <c r="B134" s="168" t="str">
        <f t="shared" ref="B134:B145" ca="1" si="41">VLOOKUP(A134,RéfN4,2,FALSE)</f>
        <v>M</v>
      </c>
      <c r="C134" s="168" t="str">
        <f t="shared" ref="C134:C145" ca="1" si="42">IF(VLOOKUP(B134,RéfN3,2,FALSE)="","",VLOOKUP(B134,RéfN3,2,FALSE))</f>
        <v>Axe 5</v>
      </c>
      <c r="D134" s="168">
        <f t="shared" ref="D134:D145" ca="1" si="43">IF(ISERROR(VLOOKUP(C134,RéfN2,2,FALSE)),0,VLOOKUP(C134,RéfN2,2,FALSE))</f>
        <v>4</v>
      </c>
      <c r="E134" t="str">
        <f t="shared" ca="1" si="36"/>
        <v/>
      </c>
      <c r="G134" s="168" t="str">
        <f t="shared" ref="G134:G145" ca="1" si="44">IF(OR(ISERROR(VLOOKUP(E134,INDIRECT(F134),2,FALSE)),ISBLANK(VLOOKUP(E134,INDIRECT(F134),2,FALSE))),"",VLOOKUP(E134,INDIRECT(F134),2,FALSE))</f>
        <v/>
      </c>
      <c r="H134" s="167"/>
      <c r="I134" t="str">
        <f t="shared" ca="1" si="38"/>
        <v/>
      </c>
    </row>
    <row r="135" spans="1:9" ht="15" customHeight="1">
      <c r="A135" s="168" t="str">
        <f t="shared" ca="1" si="32"/>
        <v>M.02</v>
      </c>
      <c r="B135" s="168" t="str">
        <f t="shared" ca="1" si="41"/>
        <v>M</v>
      </c>
      <c r="C135" s="168" t="str">
        <f t="shared" ca="1" si="42"/>
        <v>Axe 5</v>
      </c>
      <c r="D135" s="168">
        <f t="shared" ca="1" si="43"/>
        <v>4</v>
      </c>
      <c r="E135" t="str">
        <f t="shared" ca="1" si="36"/>
        <v/>
      </c>
      <c r="F135" s="168" t="str">
        <f t="shared" ref="F135:F145" ca="1" si="45">VLOOKUP(A135,RéfN4,4,FALSE)</f>
        <v>RépComplexe1</v>
      </c>
      <c r="G135" s="168" t="str">
        <f t="shared" ca="1" si="44"/>
        <v/>
      </c>
      <c r="H135" s="167">
        <f t="shared" ref="H135:H145" ca="1" si="46">MAX(OFFSET(INDIRECT(F135),,1,,1))</f>
        <v>1</v>
      </c>
      <c r="I135" t="str">
        <f t="shared" ca="1" si="38"/>
        <v/>
      </c>
    </row>
    <row r="136" spans="1:9" ht="15" customHeight="1">
      <c r="A136" s="168" t="str">
        <f t="shared" ca="1" si="32"/>
        <v>M.03</v>
      </c>
      <c r="B136" s="168" t="str">
        <f t="shared" ca="1" si="41"/>
        <v>M</v>
      </c>
      <c r="C136" s="168" t="str">
        <f t="shared" ca="1" si="42"/>
        <v>Axe 5</v>
      </c>
      <c r="D136" s="168">
        <f t="shared" ca="1" si="43"/>
        <v>4</v>
      </c>
      <c r="E136" t="str">
        <f t="shared" ca="1" si="36"/>
        <v/>
      </c>
      <c r="F136" s="168" t="str">
        <f t="shared" ca="1" si="45"/>
        <v>RépComplexe1</v>
      </c>
      <c r="G136" s="168" t="str">
        <f t="shared" ca="1" si="44"/>
        <v/>
      </c>
      <c r="H136" s="167">
        <f t="shared" ca="1" si="46"/>
        <v>1</v>
      </c>
      <c r="I136" t="str">
        <f t="shared" ca="1" si="38"/>
        <v/>
      </c>
    </row>
    <row r="137" spans="1:9" ht="15" customHeight="1">
      <c r="A137" s="168" t="str">
        <f t="shared" ca="1" si="32"/>
        <v>M.04</v>
      </c>
      <c r="B137" s="168" t="str">
        <f t="shared" ca="1" si="41"/>
        <v>M</v>
      </c>
      <c r="C137" s="168" t="str">
        <f t="shared" ca="1" si="42"/>
        <v>Axe 5</v>
      </c>
      <c r="D137" s="168">
        <f t="shared" ca="1" si="43"/>
        <v>4</v>
      </c>
      <c r="E137" t="str">
        <f t="shared" ca="1" si="36"/>
        <v/>
      </c>
      <c r="F137" s="168">
        <f t="shared" ca="1" si="45"/>
        <v>0</v>
      </c>
      <c r="G137" s="168" t="str">
        <f t="shared" ca="1" si="44"/>
        <v/>
      </c>
      <c r="H137" s="167"/>
      <c r="I137" t="str">
        <f t="shared" ca="1" si="38"/>
        <v/>
      </c>
    </row>
    <row r="138" spans="1:9" ht="15" customHeight="1">
      <c r="A138" s="168" t="str">
        <f t="shared" ca="1" si="32"/>
        <v>M.05</v>
      </c>
      <c r="B138" s="168" t="str">
        <f t="shared" ca="1" si="41"/>
        <v>M</v>
      </c>
      <c r="C138" s="168" t="str">
        <f t="shared" ca="1" si="42"/>
        <v>Axe 5</v>
      </c>
      <c r="D138" s="168">
        <f t="shared" ca="1" si="43"/>
        <v>4</v>
      </c>
      <c r="E138" t="str">
        <f t="shared" ca="1" si="36"/>
        <v/>
      </c>
      <c r="F138" s="168" t="str">
        <f t="shared" ca="1" si="45"/>
        <v>RépComplexe1</v>
      </c>
      <c r="G138" s="168" t="str">
        <f t="shared" ca="1" si="44"/>
        <v/>
      </c>
      <c r="H138" s="167">
        <f t="shared" ca="1" si="46"/>
        <v>1</v>
      </c>
      <c r="I138" t="str">
        <f t="shared" ca="1" si="38"/>
        <v/>
      </c>
    </row>
    <row r="139" spans="1:9" ht="15" customHeight="1">
      <c r="A139" s="168" t="str">
        <f t="shared" ca="1" si="32"/>
        <v>M.06</v>
      </c>
      <c r="B139" s="168" t="str">
        <f t="shared" ca="1" si="41"/>
        <v>M</v>
      </c>
      <c r="C139" s="168" t="str">
        <f t="shared" ca="1" si="42"/>
        <v>Axe 5</v>
      </c>
      <c r="D139" s="168">
        <f t="shared" ca="1" si="43"/>
        <v>4</v>
      </c>
      <c r="E139" t="str">
        <f t="shared" ca="1" si="36"/>
        <v/>
      </c>
      <c r="F139" s="168" t="str">
        <f t="shared" ca="1" si="45"/>
        <v>RépComplexe1</v>
      </c>
      <c r="G139" s="168" t="str">
        <f t="shared" ca="1" si="44"/>
        <v/>
      </c>
      <c r="H139" s="167">
        <f t="shared" ca="1" si="46"/>
        <v>1</v>
      </c>
      <c r="I139" t="str">
        <f t="shared" ca="1" si="38"/>
        <v/>
      </c>
    </row>
    <row r="140" spans="1:9" ht="15" customHeight="1">
      <c r="A140" s="168" t="str">
        <f t="shared" ca="1" si="32"/>
        <v>M.07</v>
      </c>
      <c r="B140" s="168" t="str">
        <f t="shared" ca="1" si="41"/>
        <v>M</v>
      </c>
      <c r="C140" s="168" t="str">
        <f t="shared" ca="1" si="42"/>
        <v>Axe 5</v>
      </c>
      <c r="D140" s="168">
        <f t="shared" ca="1" si="43"/>
        <v>4</v>
      </c>
      <c r="E140" t="str">
        <f t="shared" ca="1" si="36"/>
        <v/>
      </c>
      <c r="F140" s="168" t="str">
        <f t="shared" ca="1" si="45"/>
        <v>RépComplexe1</v>
      </c>
      <c r="G140" s="168" t="str">
        <f t="shared" ca="1" si="44"/>
        <v/>
      </c>
      <c r="H140" s="167">
        <f t="shared" ca="1" si="46"/>
        <v>1</v>
      </c>
      <c r="I140" t="str">
        <f t="shared" ca="1" si="38"/>
        <v/>
      </c>
    </row>
    <row r="141" spans="1:9" ht="15" customHeight="1">
      <c r="A141" s="168" t="str">
        <f t="shared" ca="1" si="32"/>
        <v>M.08</v>
      </c>
      <c r="B141" s="168" t="str">
        <f t="shared" ca="1" si="41"/>
        <v>M</v>
      </c>
      <c r="C141" s="168" t="str">
        <f t="shared" ca="1" si="42"/>
        <v>Axe 5</v>
      </c>
      <c r="D141" s="168">
        <f t="shared" ca="1" si="43"/>
        <v>4</v>
      </c>
      <c r="E141" t="str">
        <f t="shared" ca="1" si="36"/>
        <v/>
      </c>
      <c r="F141" s="168" t="str">
        <f t="shared" ca="1" si="45"/>
        <v>RépComplexe1</v>
      </c>
      <c r="G141" s="168" t="str">
        <f t="shared" ca="1" si="44"/>
        <v/>
      </c>
      <c r="H141" s="167">
        <f t="shared" ca="1" si="46"/>
        <v>1</v>
      </c>
      <c r="I141" t="str">
        <f t="shared" ca="1" si="38"/>
        <v/>
      </c>
    </row>
    <row r="142" spans="1:9" ht="15" customHeight="1">
      <c r="A142" s="168" t="str">
        <f t="shared" ca="1" si="32"/>
        <v>M.09</v>
      </c>
      <c r="B142" s="168" t="str">
        <f t="shared" ca="1" si="41"/>
        <v>M</v>
      </c>
      <c r="C142" s="168" t="str">
        <f t="shared" ca="1" si="42"/>
        <v>Axe 5</v>
      </c>
      <c r="D142" s="168">
        <f t="shared" ca="1" si="43"/>
        <v>4</v>
      </c>
      <c r="E142" t="str">
        <f t="shared" ca="1" si="36"/>
        <v/>
      </c>
      <c r="F142" s="168" t="str">
        <f t="shared" ca="1" si="45"/>
        <v>RépComplexe1</v>
      </c>
      <c r="G142" s="168" t="str">
        <f t="shared" ca="1" si="44"/>
        <v/>
      </c>
      <c r="H142" s="167">
        <f t="shared" ca="1" si="46"/>
        <v>1</v>
      </c>
      <c r="I142" t="str">
        <f t="shared" ca="1" si="38"/>
        <v/>
      </c>
    </row>
    <row r="143" spans="1:9" ht="15" customHeight="1">
      <c r="A143" s="168" t="str">
        <f t="shared" ca="1" si="32"/>
        <v>M.10</v>
      </c>
      <c r="B143" s="168" t="str">
        <f t="shared" ca="1" si="41"/>
        <v>M</v>
      </c>
      <c r="C143" s="168" t="str">
        <f t="shared" ca="1" si="42"/>
        <v>Axe 5</v>
      </c>
      <c r="D143" s="168">
        <f t="shared" ca="1" si="43"/>
        <v>4</v>
      </c>
      <c r="E143" t="str">
        <f t="shared" ca="1" si="36"/>
        <v/>
      </c>
      <c r="F143" s="168" t="str">
        <f t="shared" ca="1" si="45"/>
        <v>RépComplexe1</v>
      </c>
      <c r="G143" s="168" t="str">
        <f t="shared" ca="1" si="44"/>
        <v/>
      </c>
      <c r="H143" s="167">
        <f t="shared" ca="1" si="46"/>
        <v>1</v>
      </c>
      <c r="I143" t="str">
        <f t="shared" ca="1" si="38"/>
        <v/>
      </c>
    </row>
    <row r="144" spans="1:9" ht="15" customHeight="1">
      <c r="A144" s="168" t="str">
        <f t="shared" ca="1" si="32"/>
        <v>M.11</v>
      </c>
      <c r="B144" s="168" t="str">
        <f t="shared" ca="1" si="41"/>
        <v>M</v>
      </c>
      <c r="C144" s="168" t="str">
        <f t="shared" ca="1" si="42"/>
        <v>Axe 5</v>
      </c>
      <c r="D144" s="168">
        <f t="shared" ca="1" si="43"/>
        <v>4</v>
      </c>
      <c r="E144" t="str">
        <f t="shared" ca="1" si="36"/>
        <v/>
      </c>
      <c r="F144" s="168" t="str">
        <f t="shared" ca="1" si="45"/>
        <v>RépComplexe1</v>
      </c>
      <c r="G144" s="168" t="str">
        <f t="shared" ca="1" si="44"/>
        <v/>
      </c>
      <c r="H144" s="167">
        <f t="shared" ca="1" si="46"/>
        <v>1</v>
      </c>
      <c r="I144" t="str">
        <f t="shared" ca="1" si="38"/>
        <v/>
      </c>
    </row>
    <row r="145" spans="1:9" ht="15" customHeight="1">
      <c r="A145" s="168" t="str">
        <f t="shared" ca="1" si="32"/>
        <v>M.12</v>
      </c>
      <c r="B145" s="168" t="str">
        <f t="shared" ca="1" si="41"/>
        <v>M</v>
      </c>
      <c r="C145" s="168" t="str">
        <f t="shared" ca="1" si="42"/>
        <v>Axe 5</v>
      </c>
      <c r="D145" s="168">
        <f t="shared" ca="1" si="43"/>
        <v>4</v>
      </c>
      <c r="E145" t="str">
        <f t="shared" ca="1" si="36"/>
        <v/>
      </c>
      <c r="F145" s="168" t="str">
        <f t="shared" ca="1" si="45"/>
        <v>RépComplexe1</v>
      </c>
      <c r="G145" s="168" t="str">
        <f t="shared" ca="1" si="44"/>
        <v/>
      </c>
      <c r="H145" s="167">
        <f t="shared" ca="1" si="46"/>
        <v>1</v>
      </c>
      <c r="I145" t="str">
        <f t="shared" ca="1" si="38"/>
        <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3" tint="0.79998168889431442"/>
    <pageSetUpPr autoPageBreaks="0" fitToPage="1"/>
  </sheetPr>
  <dimension ref="A1:AT14"/>
  <sheetViews>
    <sheetView showGridLines="0" showRowColHeaders="0" zoomScale="70" zoomScaleNormal="70" workbookViewId="0">
      <pane ySplit="2" topLeftCell="A3" activePane="bottomLeft" state="frozenSplit"/>
      <selection activeCell="S17" sqref="S17"/>
      <selection pane="bottomLeft" activeCell="I13" sqref="I13"/>
    </sheetView>
  </sheetViews>
  <sheetFormatPr baseColWidth="10" defaultColWidth="3.85546875" defaultRowHeight="13.2"/>
  <cols>
    <col min="1" max="1" width="3.85546875" style="117" customWidth="1"/>
    <col min="2" max="2" width="3.85546875" style="118" customWidth="1"/>
    <col min="3" max="4" width="5.85546875" style="118" customWidth="1"/>
    <col min="5" max="29" width="5.85546875" style="117" customWidth="1"/>
    <col min="30" max="30" width="5.7109375" style="117" customWidth="1"/>
    <col min="31" max="16384" width="3.85546875" style="117"/>
  </cols>
  <sheetData>
    <row r="1" spans="1:46" ht="74.25" customHeight="1">
      <c r="A1" s="116"/>
      <c r="B1" s="116"/>
      <c r="C1" s="116"/>
      <c r="D1" s="116"/>
      <c r="E1" s="116"/>
      <c r="F1" s="116"/>
      <c r="G1" s="116"/>
      <c r="H1" s="116"/>
      <c r="I1" s="116"/>
      <c r="J1" s="116"/>
      <c r="K1" s="116"/>
      <c r="L1" s="116"/>
      <c r="M1" s="116"/>
      <c r="N1" s="116"/>
      <c r="O1" s="116"/>
      <c r="P1" s="116"/>
      <c r="Q1" s="116"/>
      <c r="R1" s="116"/>
      <c r="S1" s="116"/>
      <c r="T1" s="116"/>
      <c r="U1" s="116"/>
    </row>
    <row r="2" spans="1:46" s="1" customFormat="1" ht="40.5" customHeight="1">
      <c r="B2" s="270" t="s">
        <v>5</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28"/>
      <c r="AQ2" s="228"/>
    </row>
    <row r="3" spans="1:46" ht="33" customHeight="1">
      <c r="C3" s="271" t="s">
        <v>246</v>
      </c>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row>
    <row r="4" spans="1:46" ht="25.2" customHeight="1">
      <c r="B4" s="119"/>
      <c r="C4" s="157"/>
      <c r="D4" s="120"/>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row>
    <row r="5" spans="1:46" s="125" customFormat="1" ht="36.6" customHeight="1">
      <c r="B5" s="123"/>
      <c r="C5" s="122"/>
      <c r="D5" s="226" t="s">
        <v>33</v>
      </c>
      <c r="E5" s="124"/>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row>
    <row r="6" spans="1:46" s="125" customFormat="1" ht="97.2" customHeight="1">
      <c r="A6" s="124"/>
      <c r="B6" s="272" t="s">
        <v>247</v>
      </c>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row>
    <row r="7" spans="1:46" s="127" customFormat="1" ht="13.2" customHeight="1">
      <c r="A7" s="126"/>
      <c r="B7" s="154"/>
      <c r="C7" s="155"/>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row>
    <row r="8" spans="1:46" s="125" customFormat="1" ht="173.4" customHeight="1">
      <c r="A8" s="124"/>
      <c r="B8" s="266" t="s">
        <v>257</v>
      </c>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T8" s="153"/>
    </row>
    <row r="9" spans="1:46" s="125" customFormat="1" ht="39.6" customHeight="1">
      <c r="B9" s="123"/>
      <c r="C9" s="122"/>
      <c r="D9" s="226" t="s">
        <v>34</v>
      </c>
      <c r="E9" s="124"/>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row>
    <row r="10" spans="1:46" s="125" customFormat="1" ht="168" customHeight="1">
      <c r="A10" s="124"/>
      <c r="B10" s="266" t="s">
        <v>255</v>
      </c>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row>
    <row r="11" spans="1:46" ht="30" customHeight="1">
      <c r="B11" s="123"/>
      <c r="C11" s="122"/>
      <c r="D11" s="226" t="s">
        <v>35</v>
      </c>
      <c r="E11" s="121"/>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row>
    <row r="12" spans="1:46" ht="31.2" customHeight="1">
      <c r="A12" s="121"/>
      <c r="B12" s="268" t="s">
        <v>256</v>
      </c>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row>
    <row r="13" spans="1:46" s="132" customFormat="1">
      <c r="A13" s="128"/>
      <c r="B13" s="129"/>
      <c r="C13" s="120"/>
      <c r="D13" s="120"/>
      <c r="E13" s="128"/>
      <c r="F13" s="128"/>
      <c r="G13" s="128"/>
      <c r="H13" s="128"/>
      <c r="I13" s="169" t="s">
        <v>73</v>
      </c>
      <c r="J13" s="128"/>
      <c r="K13" s="128"/>
      <c r="L13" s="128"/>
      <c r="M13" s="130"/>
      <c r="N13" s="130"/>
      <c r="O13" s="130"/>
      <c r="P13" s="130"/>
      <c r="Q13" s="130"/>
      <c r="R13" s="128"/>
      <c r="S13" s="130"/>
      <c r="T13" s="130"/>
      <c r="U13" s="130"/>
      <c r="V13" s="170" t="s">
        <v>0</v>
      </c>
      <c r="W13" s="128"/>
      <c r="X13" s="130"/>
      <c r="Y13" s="130"/>
      <c r="Z13" s="130"/>
      <c r="AA13" s="130"/>
      <c r="AB13" s="130"/>
      <c r="AC13" s="130"/>
      <c r="AD13" s="131"/>
    </row>
    <row r="14" spans="1:46" ht="12.75" customHeight="1">
      <c r="B14" s="123"/>
      <c r="C14" s="122"/>
      <c r="D14" s="122"/>
      <c r="E14" s="124"/>
      <c r="F14" s="124"/>
      <c r="G14" s="124"/>
      <c r="H14" s="124"/>
      <c r="I14" s="171"/>
      <c r="J14" s="172"/>
      <c r="K14" s="172"/>
      <c r="L14" s="173"/>
      <c r="M14" s="172"/>
      <c r="N14" s="172"/>
      <c r="O14" s="124"/>
      <c r="P14" s="124"/>
      <c r="Q14" s="124"/>
      <c r="R14" s="124"/>
      <c r="S14" s="124"/>
      <c r="T14" s="124"/>
      <c r="U14" s="124"/>
      <c r="V14" s="170"/>
      <c r="W14" s="124"/>
      <c r="X14" s="124"/>
      <c r="Y14" s="124"/>
      <c r="Z14" s="124"/>
      <c r="AA14" s="124"/>
      <c r="AB14" s="124"/>
      <c r="AC14" s="124"/>
      <c r="AD14" s="124"/>
    </row>
  </sheetData>
  <sheetProtection password="E9B9" sheet="1" objects="1" scenarios="1"/>
  <mergeCells count="7">
    <mergeCell ref="B10:AO10"/>
    <mergeCell ref="B12:AO12"/>
    <mergeCell ref="B8:AO8"/>
    <mergeCell ref="B2:AO2"/>
    <mergeCell ref="C3:AC3"/>
    <mergeCell ref="B6:AO6"/>
    <mergeCell ref="D7:AO7"/>
  </mergeCells>
  <phoneticPr fontId="0" type="noConversion"/>
  <hyperlinks>
    <hyperlink ref="V13" r:id="rId1"/>
  </hyperlinks>
  <pageMargins left="0.23622047244094491" right="0.23622047244094491" top="0.23622047244094491" bottom="0.19685039370078741" header="0.11811023622047245" footer="7.874015748031496E-2"/>
  <pageSetup paperSize="9" scale="71" orientation="landscape" verticalDpi="1200" r:id="rId2"/>
  <headerFooter alignWithMargins="0">
    <oddFooter>&amp;R&amp;P / &amp;N</oddFooter>
  </headerFooter>
  <rowBreaks count="1" manualBreakCount="1">
    <brk id="12" max="4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4" tint="0.39997558519241921"/>
    <pageSetUpPr autoPageBreaks="0" fitToPage="1"/>
  </sheetPr>
  <dimension ref="B1:AV31"/>
  <sheetViews>
    <sheetView showGridLines="0" showRowColHeaders="0" zoomScale="70" zoomScaleNormal="70" zoomScaleSheetLayoutView="100" workbookViewId="0">
      <pane ySplit="2" topLeftCell="A12" activePane="bottomLeft" state="frozenSplit"/>
      <selection activeCell="B17" sqref="B17:AO17"/>
      <selection pane="bottomLeft" activeCell="J22" sqref="J22:P22"/>
    </sheetView>
  </sheetViews>
  <sheetFormatPr baseColWidth="10" defaultColWidth="3.85546875" defaultRowHeight="13.2"/>
  <cols>
    <col min="1" max="3" width="3.85546875" style="48"/>
    <col min="4" max="8" width="4.42578125" style="48" customWidth="1"/>
    <col min="9" max="9" width="6.7109375" style="48" customWidth="1"/>
    <col min="10" max="10" width="0.7109375" style="48" customWidth="1"/>
    <col min="11" max="11" width="4.42578125" style="48" customWidth="1"/>
    <col min="12" max="17" width="3.85546875" style="48"/>
    <col min="18" max="18" width="9.42578125" style="48" customWidth="1"/>
    <col min="19" max="23" width="3.85546875" style="48"/>
    <col min="24" max="24" width="7.28515625" style="48" customWidth="1"/>
    <col min="25" max="16384" width="3.85546875" style="48"/>
  </cols>
  <sheetData>
    <row r="1" spans="2:48" ht="73.5" customHeight="1">
      <c r="J1" s="95"/>
      <c r="K1" s="95"/>
      <c r="L1" s="95"/>
      <c r="M1" s="95"/>
      <c r="N1" s="95"/>
      <c r="O1" s="95"/>
      <c r="P1" s="95"/>
      <c r="Q1" s="95"/>
      <c r="R1" s="95"/>
      <c r="S1" s="95"/>
      <c r="T1" s="95"/>
      <c r="U1" s="95"/>
      <c r="V1" s="95"/>
      <c r="W1" s="95"/>
      <c r="X1" s="95"/>
      <c r="Y1" s="95"/>
      <c r="Z1" s="95"/>
      <c r="AA1" s="95"/>
      <c r="AB1" s="95"/>
      <c r="AC1" s="95"/>
      <c r="AD1" s="95"/>
      <c r="AE1" s="95"/>
    </row>
    <row r="2" spans="2:48" s="1" customFormat="1" ht="40.5" customHeight="1">
      <c r="B2" s="289" t="s">
        <v>6</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row>
    <row r="3" spans="2:48" ht="29.4">
      <c r="J3" s="95"/>
      <c r="K3" s="95"/>
      <c r="L3" s="95"/>
      <c r="M3" s="95"/>
      <c r="N3" s="95"/>
      <c r="O3" s="95"/>
      <c r="P3" s="95"/>
      <c r="Q3" s="95"/>
      <c r="R3" s="95"/>
      <c r="S3" s="95"/>
      <c r="T3" s="95"/>
      <c r="U3" s="95"/>
      <c r="V3" s="95"/>
      <c r="W3" s="95"/>
      <c r="X3" s="95"/>
      <c r="Y3" s="95"/>
      <c r="Z3" s="95"/>
      <c r="AA3" s="95"/>
      <c r="AB3" s="95"/>
      <c r="AC3" s="95"/>
      <c r="AD3" s="95"/>
      <c r="AE3" s="95"/>
    </row>
    <row r="5" spans="2:48" ht="23.4">
      <c r="D5" s="290" t="s">
        <v>38</v>
      </c>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row>
    <row r="6" spans="2:48" ht="14.4">
      <c r="D6" s="145"/>
      <c r="E6" s="49"/>
    </row>
    <row r="7" spans="2:48">
      <c r="B7" s="50"/>
    </row>
    <row r="8" spans="2:48">
      <c r="B8" s="50"/>
    </row>
    <row r="9" spans="2:48" ht="30" customHeight="1">
      <c r="D9" s="146"/>
      <c r="E9" s="147" t="s">
        <v>249</v>
      </c>
      <c r="F9" s="147"/>
      <c r="G9" s="147"/>
      <c r="H9" s="147"/>
      <c r="I9" s="147"/>
      <c r="J9" s="147"/>
      <c r="K9" s="147"/>
      <c r="L9" s="147"/>
      <c r="M9" s="147"/>
      <c r="N9" s="147"/>
      <c r="O9" s="147"/>
      <c r="P9" s="147"/>
      <c r="Q9" s="147"/>
      <c r="R9" s="147"/>
      <c r="S9" s="147"/>
      <c r="T9" s="147"/>
      <c r="U9" s="147"/>
      <c r="V9" s="147"/>
      <c r="W9" s="51"/>
      <c r="X9" s="51"/>
      <c r="Y9" s="51"/>
      <c r="Z9" s="51"/>
      <c r="AA9" s="51"/>
      <c r="AB9" s="51"/>
      <c r="AC9" s="51"/>
      <c r="AD9" s="51"/>
      <c r="AE9" s="51"/>
    </row>
    <row r="10" spans="2:48">
      <c r="B10" s="50"/>
    </row>
    <row r="11" spans="2:48" ht="13.8">
      <c r="B11" s="50"/>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row>
    <row r="12" spans="2:48" ht="13.8">
      <c r="B12" s="50"/>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row>
    <row r="13" spans="2:48" ht="32.4" customHeight="1">
      <c r="B13" s="50"/>
      <c r="D13" s="275" t="s">
        <v>250</v>
      </c>
      <c r="E13" s="275"/>
      <c r="F13" s="275"/>
      <c r="G13" s="275"/>
      <c r="H13" s="275"/>
      <c r="I13" s="275"/>
      <c r="J13" s="277"/>
      <c r="K13" s="278"/>
      <c r="L13" s="278"/>
      <c r="M13" s="278"/>
      <c r="N13" s="278"/>
      <c r="O13" s="278"/>
      <c r="P13" s="278"/>
      <c r="Q13" s="278"/>
      <c r="R13" s="278"/>
      <c r="S13" s="278"/>
      <c r="T13" s="278"/>
      <c r="U13" s="278"/>
      <c r="V13" s="278"/>
      <c r="W13" s="278"/>
      <c r="X13" s="278"/>
      <c r="Y13" s="278"/>
      <c r="Z13" s="278"/>
      <c r="AA13" s="278"/>
      <c r="AB13" s="278"/>
      <c r="AC13" s="278"/>
      <c r="AD13" s="278"/>
      <c r="AE13" s="279"/>
    </row>
    <row r="14" spans="2:48" ht="14.4">
      <c r="B14" s="50"/>
      <c r="D14" s="146"/>
      <c r="E14" s="146"/>
      <c r="F14" s="146"/>
      <c r="G14" s="146"/>
      <c r="H14" s="146"/>
      <c r="I14" s="146"/>
      <c r="J14" s="148" t="s">
        <v>36</v>
      </c>
      <c r="K14" s="146"/>
      <c r="L14" s="146"/>
      <c r="M14" s="146"/>
      <c r="N14" s="146"/>
      <c r="O14" s="146"/>
      <c r="P14" s="146"/>
      <c r="Q14" s="146"/>
      <c r="R14" s="146"/>
      <c r="S14" s="146"/>
      <c r="T14" s="146"/>
      <c r="U14" s="146"/>
      <c r="V14" s="146"/>
      <c r="W14" s="146"/>
      <c r="X14" s="146"/>
      <c r="Y14" s="146"/>
      <c r="Z14" s="146"/>
      <c r="AA14" s="146"/>
      <c r="AB14" s="146"/>
      <c r="AC14" s="146"/>
      <c r="AD14" s="146"/>
      <c r="AE14" s="149"/>
    </row>
    <row r="15" spans="2:48" ht="14.4">
      <c r="B15" s="50"/>
      <c r="D15" s="146"/>
      <c r="E15" s="146"/>
      <c r="F15" s="146"/>
      <c r="G15" s="146"/>
      <c r="H15" s="146"/>
      <c r="I15" s="146"/>
      <c r="J15" s="146"/>
      <c r="K15" s="146"/>
      <c r="L15" s="146"/>
      <c r="M15" s="146"/>
      <c r="N15" s="146"/>
      <c r="O15" s="148" t="s">
        <v>37</v>
      </c>
      <c r="P15" s="146"/>
      <c r="Q15" s="146"/>
      <c r="R15" s="146"/>
      <c r="S15" s="146"/>
      <c r="T15" s="146"/>
      <c r="U15" s="146"/>
      <c r="V15" s="146"/>
      <c r="W15" s="146"/>
      <c r="X15" s="146"/>
      <c r="Y15" s="146"/>
      <c r="Z15" s="146"/>
      <c r="AA15" s="146"/>
      <c r="AB15" s="146"/>
      <c r="AC15" s="146"/>
      <c r="AD15" s="146"/>
      <c r="AE15" s="146"/>
    </row>
    <row r="16" spans="2:48" ht="39" customHeight="1">
      <c r="B16" s="50"/>
      <c r="D16" s="275" t="s">
        <v>248</v>
      </c>
      <c r="E16" s="275"/>
      <c r="F16" s="275"/>
      <c r="G16" s="275"/>
      <c r="H16" s="275"/>
      <c r="I16" s="276"/>
      <c r="J16" s="277"/>
      <c r="K16" s="278"/>
      <c r="L16" s="278"/>
      <c r="M16" s="278"/>
      <c r="N16" s="278"/>
      <c r="O16" s="278"/>
      <c r="P16" s="278"/>
      <c r="Q16" s="278"/>
      <c r="R16" s="278"/>
      <c r="S16" s="278"/>
      <c r="T16" s="278"/>
      <c r="U16" s="278"/>
      <c r="V16" s="278"/>
      <c r="W16" s="278"/>
      <c r="X16" s="278"/>
      <c r="Y16" s="278"/>
      <c r="Z16" s="278"/>
      <c r="AA16" s="278"/>
      <c r="AB16" s="278"/>
      <c r="AC16" s="278"/>
      <c r="AD16" s="278"/>
      <c r="AE16" s="279"/>
      <c r="AG16" s="53" t="s">
        <v>44</v>
      </c>
      <c r="AH16" s="274" t="s">
        <v>90</v>
      </c>
      <c r="AI16" s="274"/>
      <c r="AJ16" s="274"/>
      <c r="AK16" s="274"/>
      <c r="AL16" s="274"/>
      <c r="AM16" s="274"/>
      <c r="AN16" s="274"/>
      <c r="AO16" s="274"/>
      <c r="AP16" s="274"/>
      <c r="AQ16" s="274"/>
      <c r="AR16" s="274"/>
      <c r="AS16" s="274"/>
      <c r="AT16" s="274"/>
      <c r="AU16" s="274"/>
      <c r="AV16" s="274"/>
    </row>
    <row r="17" spans="2:42" ht="15" customHeight="1">
      <c r="B17" s="50"/>
      <c r="D17" s="146"/>
      <c r="E17" s="146"/>
      <c r="F17" s="146"/>
      <c r="G17" s="146"/>
      <c r="H17" s="146"/>
      <c r="I17" s="146"/>
      <c r="J17" s="148" t="s">
        <v>36</v>
      </c>
      <c r="K17" s="146"/>
      <c r="L17" s="146"/>
      <c r="M17" s="146"/>
      <c r="N17" s="146"/>
      <c r="O17" s="146"/>
      <c r="P17" s="146"/>
      <c r="Q17" s="146"/>
      <c r="R17" s="146"/>
      <c r="S17" s="146"/>
      <c r="T17" s="146"/>
      <c r="U17" s="146"/>
      <c r="V17" s="146"/>
      <c r="W17" s="146"/>
      <c r="X17" s="146"/>
      <c r="Y17" s="146"/>
      <c r="Z17" s="146"/>
      <c r="AA17" s="146"/>
      <c r="AB17" s="146"/>
      <c r="AC17" s="146"/>
      <c r="AD17" s="146"/>
      <c r="AE17" s="146"/>
    </row>
    <row r="18" spans="2:42" ht="15" customHeight="1">
      <c r="B18" s="50"/>
      <c r="D18" s="146"/>
      <c r="E18" s="146"/>
      <c r="F18" s="146"/>
      <c r="G18" s="146"/>
      <c r="H18" s="146"/>
      <c r="I18" s="146"/>
      <c r="J18" s="146"/>
      <c r="K18" s="146"/>
      <c r="L18" s="148"/>
      <c r="M18" s="146"/>
      <c r="N18" s="146"/>
      <c r="P18" s="146"/>
      <c r="Q18" s="146"/>
      <c r="R18" s="146"/>
      <c r="S18" s="146"/>
      <c r="T18" s="146"/>
      <c r="U18" s="146"/>
      <c r="V18" s="146"/>
      <c r="W18" s="146"/>
      <c r="X18" s="146"/>
      <c r="Y18" s="146"/>
      <c r="Z18" s="146"/>
      <c r="AA18" s="146"/>
      <c r="AB18" s="146"/>
      <c r="AC18" s="146"/>
      <c r="AD18" s="146"/>
      <c r="AE18" s="146"/>
    </row>
    <row r="19" spans="2:42" ht="53.4" customHeight="1">
      <c r="B19" s="50"/>
      <c r="D19" s="275"/>
      <c r="E19" s="275"/>
      <c r="F19" s="275"/>
      <c r="G19" s="275"/>
      <c r="H19" s="275"/>
      <c r="I19" s="275"/>
      <c r="J19" s="146"/>
      <c r="K19" s="275" t="s">
        <v>261</v>
      </c>
      <c r="L19" s="275"/>
      <c r="M19" s="275"/>
      <c r="N19" s="276"/>
      <c r="O19" s="277"/>
      <c r="P19" s="278"/>
      <c r="Q19" s="278"/>
      <c r="R19" s="278"/>
      <c r="S19" s="278"/>
      <c r="T19" s="279"/>
      <c r="V19" s="287" t="s">
        <v>251</v>
      </c>
      <c r="W19" s="287"/>
      <c r="X19" s="288"/>
      <c r="Y19" s="280"/>
      <c r="Z19" s="281"/>
      <c r="AA19" s="282"/>
    </row>
    <row r="20" spans="2:42" ht="15" customHeight="1">
      <c r="B20" s="50"/>
      <c r="D20" s="146"/>
      <c r="E20" s="146"/>
      <c r="F20" s="146"/>
      <c r="G20" s="146"/>
      <c r="H20" s="146"/>
      <c r="I20" s="146"/>
      <c r="J20" s="148"/>
      <c r="K20" s="146"/>
      <c r="L20" s="146"/>
      <c r="M20" s="146"/>
      <c r="N20" s="146"/>
      <c r="O20" s="146"/>
      <c r="P20" s="146"/>
      <c r="Q20" s="146"/>
      <c r="R20" s="146"/>
      <c r="S20" s="146"/>
      <c r="T20" s="146"/>
      <c r="U20" s="146"/>
      <c r="V20" s="146"/>
      <c r="W20" s="146"/>
      <c r="X20" s="146"/>
      <c r="Y20" s="146"/>
      <c r="Z20" s="146"/>
      <c r="AA20" s="146"/>
      <c r="AB20" s="146"/>
      <c r="AC20" s="146"/>
      <c r="AD20" s="146"/>
      <c r="AE20" s="146"/>
    </row>
    <row r="21" spans="2:42" ht="14.4">
      <c r="B21" s="50"/>
      <c r="D21" s="146"/>
      <c r="E21" s="146"/>
      <c r="F21" s="146"/>
      <c r="G21" s="146"/>
      <c r="H21" s="146"/>
      <c r="I21" s="146"/>
      <c r="J21" s="146"/>
      <c r="K21" s="146"/>
      <c r="L21" s="146"/>
      <c r="M21" s="146"/>
      <c r="N21" s="146"/>
      <c r="O21" s="148"/>
      <c r="P21" s="146"/>
      <c r="Q21" s="146"/>
      <c r="R21" s="146"/>
      <c r="S21" s="146"/>
      <c r="T21" s="146"/>
      <c r="U21" s="146"/>
      <c r="V21" s="146"/>
      <c r="W21" s="146"/>
      <c r="X21" s="146"/>
      <c r="Y21" s="146"/>
      <c r="Z21" s="146"/>
      <c r="AA21" s="146"/>
      <c r="AB21" s="146"/>
      <c r="AC21" s="146"/>
      <c r="AD21" s="146"/>
      <c r="AE21" s="146"/>
    </row>
    <row r="22" spans="2:42" s="53" customFormat="1" ht="20.100000000000001" customHeight="1">
      <c r="B22" s="52"/>
      <c r="D22" s="275" t="s">
        <v>39</v>
      </c>
      <c r="E22" s="275"/>
      <c r="F22" s="275"/>
      <c r="G22" s="275"/>
      <c r="H22" s="275"/>
      <c r="I22" s="275"/>
      <c r="J22" s="284"/>
      <c r="K22" s="285"/>
      <c r="L22" s="285"/>
      <c r="M22" s="285"/>
      <c r="N22" s="285"/>
      <c r="O22" s="285"/>
      <c r="P22" s="286"/>
      <c r="Q22" s="150"/>
      <c r="R22" s="150"/>
      <c r="S22" s="150"/>
      <c r="T22" s="150"/>
      <c r="U22" s="150"/>
      <c r="V22" s="150"/>
      <c r="W22" s="150"/>
      <c r="X22" s="150"/>
      <c r="Y22" s="150"/>
      <c r="Z22" s="150"/>
      <c r="AA22" s="150"/>
      <c r="AB22" s="150"/>
      <c r="AC22" s="150"/>
      <c r="AD22" s="150"/>
      <c r="AE22" s="150"/>
    </row>
    <row r="23" spans="2:42" s="53" customFormat="1" ht="13.8">
      <c r="B23" s="52"/>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row>
    <row r="24" spans="2:42">
      <c r="B24" s="52"/>
    </row>
    <row r="25" spans="2:42" ht="30" customHeight="1">
      <c r="D25" s="146"/>
      <c r="E25" s="151" t="s">
        <v>40</v>
      </c>
      <c r="F25" s="146"/>
      <c r="G25" s="146"/>
      <c r="H25" s="146"/>
      <c r="I25" s="146"/>
      <c r="J25" s="146"/>
      <c r="K25" s="146"/>
      <c r="L25" s="146"/>
      <c r="M25" s="146"/>
      <c r="N25" s="146"/>
      <c r="O25" s="146"/>
      <c r="P25" s="146"/>
      <c r="Q25" s="146"/>
      <c r="R25" s="146"/>
      <c r="S25" s="146"/>
      <c r="T25" s="146"/>
      <c r="U25" s="146"/>
    </row>
    <row r="26" spans="2:42">
      <c r="B26" s="50"/>
    </row>
    <row r="27" spans="2:42" ht="45" customHeight="1">
      <c r="B27" s="50"/>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row>
    <row r="28" spans="2:42">
      <c r="B28" s="50"/>
    </row>
    <row r="29" spans="2:42">
      <c r="B29" s="50"/>
    </row>
    <row r="30" spans="2:42">
      <c r="B30" s="50"/>
    </row>
    <row r="31" spans="2:42">
      <c r="B31" s="50"/>
    </row>
  </sheetData>
  <mergeCells count="16">
    <mergeCell ref="B2:AP2"/>
    <mergeCell ref="D5:AE5"/>
    <mergeCell ref="D11:AE11"/>
    <mergeCell ref="D13:I13"/>
    <mergeCell ref="J13:AE13"/>
    <mergeCell ref="D27:AP27"/>
    <mergeCell ref="D22:I22"/>
    <mergeCell ref="J22:P22"/>
    <mergeCell ref="D19:I19"/>
    <mergeCell ref="V19:X19"/>
    <mergeCell ref="AH16:AV16"/>
    <mergeCell ref="D16:I16"/>
    <mergeCell ref="J16:AE16"/>
    <mergeCell ref="K19:N19"/>
    <mergeCell ref="O19:T19"/>
    <mergeCell ref="Y19:AA19"/>
  </mergeCells>
  <phoneticPr fontId="0" type="noConversion"/>
  <pageMargins left="0.39370078740157483" right="0.39370078740157483" top="0.78740157480314965" bottom="0.59055118110236227" header="0.39370078740157483" footer="0.39370078740157483"/>
  <pageSetup paperSize="9" scale="82" fitToHeight="0" orientation="landscape" verticalDpi="200" r:id="rId1"/>
  <headerFooter alignWithMargins="0">
    <oddFooter>&amp;R&amp;P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002060"/>
    <pageSetUpPr autoPageBreaks="0" fitToPage="1"/>
  </sheetPr>
  <dimension ref="A1:G77"/>
  <sheetViews>
    <sheetView showGridLines="0" view="pageBreakPreview" zoomScale="90" zoomScaleNormal="70" zoomScaleSheetLayoutView="90" workbookViewId="0">
      <pane ySplit="2" topLeftCell="A3" activePane="bottomLeft" state="frozenSplit"/>
      <selection pane="bottomLeft" activeCell="D16" sqref="D16"/>
    </sheetView>
  </sheetViews>
  <sheetFormatPr baseColWidth="10" defaultColWidth="12" defaultRowHeight="25.5" customHeight="1"/>
  <cols>
    <col min="1" max="1" width="4" style="1" customWidth="1"/>
    <col min="2" max="2" width="2.28515625" style="248" customWidth="1"/>
    <col min="3" max="3" width="9" style="2" customWidth="1"/>
    <col min="4" max="4" width="85.85546875" style="1" customWidth="1"/>
    <col min="5" max="5" width="15.42578125" style="1" customWidth="1"/>
    <col min="6" max="6" width="62.140625" style="1" customWidth="1"/>
    <col min="7" max="7" width="53.140625" style="1" customWidth="1"/>
    <col min="8" max="26" width="5.85546875" style="1" customWidth="1"/>
    <col min="27" max="16384" width="12" style="1"/>
  </cols>
  <sheetData>
    <row r="1" spans="1:7" ht="74.25" customHeight="1"/>
    <row r="2" spans="1:7" ht="40.5" customHeight="1">
      <c r="C2" s="94">
        <v>1</v>
      </c>
      <c r="D2" s="94" t="str">
        <f>VLOOKUP(C2,RéfN1,2,FALSE)</f>
        <v>Elaboration du Diagnostic</v>
      </c>
      <c r="E2" s="227" t="s">
        <v>59</v>
      </c>
      <c r="F2" s="227" t="s">
        <v>19</v>
      </c>
      <c r="G2" s="227" t="s">
        <v>262</v>
      </c>
    </row>
    <row r="3" spans="1:7" s="97" customFormat="1" ht="38.1" customHeight="1">
      <c r="B3" s="249"/>
      <c r="C3" s="159" t="s">
        <v>48</v>
      </c>
      <c r="D3" s="159" t="str">
        <f>VLOOKUP(C3,RéfN2,3,FALSE)</f>
        <v>Diagnostic - Phase de cadrage</v>
      </c>
      <c r="E3" s="100"/>
      <c r="F3" s="101"/>
      <c r="G3" s="101"/>
    </row>
    <row r="4" spans="1:7" s="93" customFormat="1" ht="38.1" customHeight="1">
      <c r="B4" s="250"/>
      <c r="C4" s="92" t="s">
        <v>10</v>
      </c>
      <c r="D4" s="92" t="str">
        <f>VLOOKUP(C4,RéfN3,3,FALSE)</f>
        <v>Etude d'opprtunité</v>
      </c>
      <c r="E4" s="98"/>
      <c r="F4" s="174"/>
      <c r="G4" s="174"/>
    </row>
    <row r="5" spans="1:7" ht="85.2" customHeight="1">
      <c r="A5" s="1" t="str">
        <f t="shared" ref="A5:A18" ca="1" si="0">IF(VLOOKUP($C5,ZoneBD,5,FALSE)="","",VLOOKUP($C5,ZoneBD,7,FALSE))</f>
        <v/>
      </c>
      <c r="C5" s="3" t="str">
        <f>$C$4&amp;TEXT(ROW()-ROW($C$4),".00")</f>
        <v>A.01</v>
      </c>
      <c r="D5" s="3" t="str">
        <f t="shared" ref="D5:D7" si="1">VLOOKUP(C5,RéfN4,3,FALSE)</f>
        <v>Un état des lieux et une cartographie détaillée des activités pharmaceutiques sont réalisés pour chaque établissement partie de la coopération</v>
      </c>
      <c r="E5" s="90"/>
      <c r="F5" s="176"/>
      <c r="G5" s="234" t="s">
        <v>263</v>
      </c>
    </row>
    <row r="6" spans="1:7" ht="38.1" customHeight="1">
      <c r="A6" s="1" t="str">
        <f t="shared" ca="1" si="0"/>
        <v/>
      </c>
      <c r="C6" s="3" t="str">
        <f>$C$4&amp;TEXT(ROW()-ROW($C$4),".00")</f>
        <v>A.02</v>
      </c>
      <c r="D6" s="3" t="str">
        <f t="shared" ca="1" si="1"/>
        <v>Une cartographie des systèmes d'information des PUI a été établie (GEF, DPI, traçabilité des MDS, traçabilité des DMI,…)</v>
      </c>
      <c r="E6" s="90"/>
      <c r="F6" s="176"/>
      <c r="G6" s="176"/>
    </row>
    <row r="7" spans="1:7" ht="38.1" customHeight="1">
      <c r="A7" s="1" t="str">
        <f t="shared" ca="1" si="0"/>
        <v/>
      </c>
      <c r="C7" s="3" t="str">
        <f t="shared" ref="C7:C18" si="2">$C$4&amp;TEXT(ROW()-ROW($C$4),".00")</f>
        <v>A.03</v>
      </c>
      <c r="D7" s="3" t="str">
        <f t="shared" ca="1" si="1"/>
        <v xml:space="preserve">Une analyse des forces et faiblesses de son organisation est réalisée pour chaque partie au vu des caractéristiques de ses activités et de ses perspectives d'évolution (activité, diversité de l'offre, démographie des personnels, situation financière,…) </v>
      </c>
      <c r="E7" s="90"/>
      <c r="F7" s="176"/>
      <c r="G7" s="176"/>
    </row>
    <row r="8" spans="1:7" ht="38.1" customHeight="1">
      <c r="A8" s="1" t="str">
        <f t="shared" ca="1" si="0"/>
        <v/>
      </c>
      <c r="C8" s="3" t="str">
        <f t="shared" si="2"/>
        <v>A.04</v>
      </c>
      <c r="D8" s="3" t="str">
        <f t="shared" ref="D8:D18" ca="1" si="3">VLOOKUP(C8,RéfN4,3,FALSE)</f>
        <v>Une matrice opportunités/menaces de son environnement est réalisée pour chaque partie</v>
      </c>
      <c r="E8" s="90"/>
      <c r="F8" s="176"/>
      <c r="G8" s="176"/>
    </row>
    <row r="9" spans="1:7" ht="38.1" customHeight="1">
      <c r="A9" s="1" t="str">
        <f t="shared" ca="1" si="0"/>
        <v/>
      </c>
      <c r="C9" s="3" t="str">
        <f t="shared" si="2"/>
        <v>A.05</v>
      </c>
      <c r="D9" s="3" t="str">
        <f t="shared" ca="1" si="3"/>
        <v>Le recueil et le traitement des données d'activité pour conduire l'étude d'opportunité sont effectués de façon fiable et homogène entre les parties</v>
      </c>
      <c r="E9" s="90"/>
      <c r="F9" s="176"/>
      <c r="G9" s="176"/>
    </row>
    <row r="10" spans="1:7" ht="38.1" customHeight="1">
      <c r="A10" s="1" t="str">
        <f t="shared" ca="1" si="0"/>
        <v/>
      </c>
      <c r="C10" s="3" t="str">
        <f t="shared" si="2"/>
        <v>A.06</v>
      </c>
      <c r="D10" s="3" t="str">
        <f t="shared" ca="1" si="3"/>
        <v>L'impact des éventuelles évolutions d'activité dans les différentes strucures parties a été pris en compte et analysé</v>
      </c>
      <c r="E10" s="90"/>
      <c r="F10" s="176"/>
      <c r="G10" s="176"/>
    </row>
    <row r="11" spans="1:7" ht="38.1" customHeight="1">
      <c r="A11" s="1" t="str">
        <f t="shared" ca="1" si="0"/>
        <v/>
      </c>
      <c r="C11" s="3" t="str">
        <f t="shared" si="2"/>
        <v>A.07</v>
      </c>
      <c r="D11" s="3" t="str">
        <f t="shared" ca="1" si="3"/>
        <v>L'impact de la coopération sur les ressources humaines a été analysé (mobilité, adéquation compétence/poste, déplacements inter-sites, besoins en formation…)</v>
      </c>
      <c r="E11" s="90"/>
      <c r="F11" s="176"/>
      <c r="G11" s="176"/>
    </row>
    <row r="12" spans="1:7" ht="38.1" customHeight="1">
      <c r="A12" s="1" t="str">
        <f t="shared" ca="1" si="0"/>
        <v/>
      </c>
      <c r="C12" s="3" t="str">
        <f t="shared" si="2"/>
        <v>A.08</v>
      </c>
      <c r="D12" s="3" t="str">
        <f t="shared" ca="1" si="3"/>
        <v>Les coûts de fonctionnement ont-ils été analysés ?</v>
      </c>
      <c r="E12" s="90"/>
      <c r="F12" s="176"/>
      <c r="G12" s="176"/>
    </row>
    <row r="13" spans="1:7" ht="38.1" customHeight="1">
      <c r="A13" s="1" t="str">
        <f t="shared" ca="1" si="0"/>
        <v/>
      </c>
      <c r="C13" s="3" t="str">
        <f t="shared" si="2"/>
        <v>A.09</v>
      </c>
      <c r="D13" s="3" t="str">
        <f t="shared" ca="1" si="3"/>
        <v xml:space="preserve">Une analyse des risques liés au projet est conduite pour chaque établissement partie à la coopération sur les plans : organisationnel, fonctionnel,  technique, ressouces humaines... </v>
      </c>
      <c r="E13" s="90"/>
      <c r="F13" s="176"/>
      <c r="G13" s="176"/>
    </row>
    <row r="14" spans="1:7" ht="38.1" customHeight="1">
      <c r="A14" s="1" t="str">
        <f t="shared" ca="1" si="0"/>
        <v/>
      </c>
      <c r="C14" s="3" t="str">
        <f t="shared" si="2"/>
        <v>A.10</v>
      </c>
      <c r="D14" s="3" t="str">
        <f t="shared" ca="1" si="3"/>
        <v>Les résultats de l'étude d'opportunité ont fait l'objet d'une présentation en comité de pilotage stratégique du projet de coopération</v>
      </c>
      <c r="E14" s="90"/>
      <c r="F14" s="176"/>
      <c r="G14" s="176"/>
    </row>
    <row r="15" spans="1:7" ht="38.1" customHeight="1">
      <c r="A15" s="1" t="str">
        <f t="shared" ca="1" si="0"/>
        <v/>
      </c>
      <c r="C15" s="3" t="str">
        <f t="shared" si="2"/>
        <v>A.11</v>
      </c>
      <c r="D15" s="3" t="str">
        <f t="shared" ca="1" si="3"/>
        <v>Une note de cadrage du projet de coopération a été formalisée</v>
      </c>
      <c r="E15" s="90"/>
      <c r="F15" s="176"/>
      <c r="G15" s="176"/>
    </row>
    <row r="16" spans="1:7" ht="38.1" customHeight="1">
      <c r="A16" s="1" t="str">
        <f t="shared" ca="1" si="0"/>
        <v/>
      </c>
      <c r="C16" s="3" t="str">
        <f t="shared" si="2"/>
        <v>A.12</v>
      </c>
      <c r="D16" s="3" t="str">
        <f t="shared" ca="1" si="3"/>
        <v>Cette note de cadrage a fait l'objet d'une concertation large au sein des établissements et entre les parties de la coopération</v>
      </c>
      <c r="E16" s="90"/>
      <c r="F16" s="176"/>
      <c r="G16" s="176"/>
    </row>
    <row r="17" spans="1:7" ht="38.1" customHeight="1">
      <c r="A17" s="1" t="str">
        <f t="shared" ca="1" si="0"/>
        <v/>
      </c>
      <c r="C17" s="3" t="str">
        <f t="shared" si="2"/>
        <v>A.13</v>
      </c>
      <c r="D17" s="3" t="str">
        <f t="shared" ca="1" si="3"/>
        <v>Cette note de cadrage est validée par le comité de pilotage stratégique</v>
      </c>
      <c r="E17" s="90"/>
      <c r="F17" s="176"/>
      <c r="G17" s="176"/>
    </row>
    <row r="18" spans="1:7" ht="38.1" customHeight="1">
      <c r="A18" s="1" t="str">
        <f t="shared" ca="1" si="0"/>
        <v/>
      </c>
      <c r="C18" s="3" t="str">
        <f t="shared" si="2"/>
        <v>A.14</v>
      </c>
      <c r="D18" s="3" t="str">
        <f t="shared" ca="1" si="3"/>
        <v>Cette note de cadrage a fait l'objet d'une validation par les instances représentatives des parties (Conseil de surveillance, CME, commision de coordination gériatrique si EHPAD membres,…)</v>
      </c>
      <c r="E18" s="90"/>
      <c r="F18" s="176"/>
      <c r="G18" s="176"/>
    </row>
    <row r="19" spans="1:7" s="93" customFormat="1" ht="38.1" customHeight="1">
      <c r="B19" s="250"/>
      <c r="C19" s="92" t="s">
        <v>11</v>
      </c>
      <c r="D19" s="92" t="str">
        <f>VLOOKUP(C19,RéfN3,3,FALSE)</f>
        <v>Analyse des attentes et des besoins</v>
      </c>
      <c r="E19" s="98"/>
      <c r="F19" s="99"/>
      <c r="G19" s="99"/>
    </row>
    <row r="20" spans="1:7" ht="47.25" customHeight="1">
      <c r="A20" s="1" t="str">
        <f t="shared" ref="A20:A28" ca="1" si="4">IF(VLOOKUP($C20,ZoneBD,5,FALSE)="","",VLOOKUP($C20,ZoneBD,7,FALSE))</f>
        <v/>
      </c>
      <c r="C20" s="3" t="str">
        <f t="shared" ref="C20:C28" si="5">$C$19&amp;TEXT(ROW()-ROW($C$19),".00")</f>
        <v>B.01</v>
      </c>
      <c r="D20" s="3" t="str">
        <f t="shared" ref="D20:D24" ca="1" si="6">VLOOKUP(C20,RéfN4,3,FALSE)</f>
        <v xml:space="preserve">Un rencement des attentes du personnel de la pharmacie de chaque PUI par rapport au projet de coopération (pharmaciens, cadres, préparateurs, personnel administratif, magasiniers…) a été réalisé </v>
      </c>
      <c r="E20" s="90"/>
      <c r="F20" s="176"/>
      <c r="G20" s="176"/>
    </row>
    <row r="21" spans="1:7" ht="50.4" customHeight="1">
      <c r="A21" s="1" t="str">
        <f t="shared" ca="1" si="4"/>
        <v/>
      </c>
      <c r="C21" s="3" t="str">
        <f t="shared" si="5"/>
        <v>B.02</v>
      </c>
      <c r="D21" s="3" t="str">
        <f t="shared" ca="1" si="6"/>
        <v>Les besoins en accompagnement de la mise en œuvre du projet sont identifiés</v>
      </c>
      <c r="E21" s="90"/>
      <c r="F21" s="176"/>
      <c r="G21" s="234" t="s">
        <v>264</v>
      </c>
    </row>
    <row r="22" spans="1:7" ht="38.1" customHeight="1">
      <c r="A22" s="1" t="str">
        <f t="shared" ca="1" si="4"/>
        <v/>
      </c>
      <c r="C22" s="3" t="str">
        <f t="shared" si="5"/>
        <v>B.03</v>
      </c>
      <c r="D22" s="3" t="str">
        <f t="shared" ca="1" si="6"/>
        <v xml:space="preserve">Les besoins en personnel qualifié ont-ils fait l'objet d'un recensement ? </v>
      </c>
      <c r="E22" s="90"/>
      <c r="F22" s="176"/>
      <c r="G22" s="176"/>
    </row>
    <row r="23" spans="1:7" ht="38.1" customHeight="1">
      <c r="A23" s="1" t="str">
        <f t="shared" ca="1" si="4"/>
        <v/>
      </c>
      <c r="C23" s="156" t="str">
        <f t="shared" si="5"/>
        <v>B.04</v>
      </c>
      <c r="D23" s="156" t="str">
        <f t="shared" ca="1" si="6"/>
        <v>Les besoins en formation du personnel pharmaceutique sont identifiés</v>
      </c>
      <c r="E23" s="90"/>
      <c r="F23" s="176"/>
      <c r="G23" s="176"/>
    </row>
    <row r="24" spans="1:7" ht="66">
      <c r="A24" s="1" t="str">
        <f t="shared" ca="1" si="4"/>
        <v/>
      </c>
      <c r="C24" s="156" t="str">
        <f t="shared" si="5"/>
        <v>B.05</v>
      </c>
      <c r="D24" s="156" t="str">
        <f t="shared" ca="1" si="6"/>
        <v>L'impact de la coopération sur l'évolution des pratiques professionnelles est évalué</v>
      </c>
      <c r="E24" s="90"/>
      <c r="F24" s="176"/>
      <c r="G24" s="234" t="s">
        <v>265</v>
      </c>
    </row>
    <row r="25" spans="1:7" ht="79.2">
      <c r="A25" s="1" t="str">
        <f t="shared" ca="1" si="4"/>
        <v/>
      </c>
      <c r="C25" s="156" t="str">
        <f t="shared" si="5"/>
        <v>B.06</v>
      </c>
      <c r="D25" s="156" t="str">
        <f ca="1">VLOOKUP(C25,RéfN4,3,FALSE)</f>
        <v>L'impact de la coopération sur le développement professionnel (évolution des carrières) est pris en compte</v>
      </c>
      <c r="E25" s="90"/>
      <c r="F25" s="176"/>
      <c r="G25" s="234" t="s">
        <v>266</v>
      </c>
    </row>
    <row r="26" spans="1:7" ht="25.5" customHeight="1">
      <c r="A26" s="1" t="str">
        <f t="shared" ca="1" si="4"/>
        <v/>
      </c>
      <c r="C26" s="244" t="str">
        <f t="shared" si="5"/>
        <v>B.07</v>
      </c>
      <c r="D26" s="244" t="str">
        <f ca="1">VLOOKUP(C26,RéfN4,3,FALSE)</f>
        <v>L'impact sur la mobilité du personnel de la (des) PUI est évalué</v>
      </c>
      <c r="E26" s="90"/>
      <c r="F26" s="176"/>
      <c r="G26" s="176"/>
    </row>
    <row r="27" spans="1:7" ht="25.5" customHeight="1">
      <c r="A27" s="1" t="str">
        <f t="shared" ca="1" si="4"/>
        <v/>
      </c>
      <c r="C27" s="156" t="str">
        <f t="shared" si="5"/>
        <v>B.08</v>
      </c>
      <c r="D27" s="156" t="str">
        <f ca="1">VLOOKUP(C27,RéfN4,3,FALSE)</f>
        <v xml:space="preserve">Les impacts attendus (qualitatifs et quantitatifs) sont clairement définis </v>
      </c>
      <c r="E27" s="90"/>
      <c r="F27" s="176"/>
      <c r="G27" s="176"/>
    </row>
    <row r="28" spans="1:7" ht="25.5" customHeight="1">
      <c r="A28" s="1" t="str">
        <f t="shared" ca="1" si="4"/>
        <v/>
      </c>
      <c r="C28" s="156" t="str">
        <f t="shared" si="5"/>
        <v>B.09</v>
      </c>
      <c r="D28" s="156" t="str">
        <f ca="1">VLOOKUP(C28,RéfN4,3,FALSE)</f>
        <v>Les indicateurs d’évaluation de l’atteinte des objectifs du projet sont définis</v>
      </c>
      <c r="E28" s="90"/>
      <c r="F28" s="176"/>
      <c r="G28" s="176"/>
    </row>
    <row r="29" spans="1:7" ht="25.5" customHeight="1">
      <c r="F29" s="245"/>
    </row>
    <row r="30" spans="1:7" ht="25.5" customHeight="1">
      <c r="F30" s="245"/>
    </row>
    <row r="31" spans="1:7" ht="25.5" customHeight="1">
      <c r="F31" s="245"/>
    </row>
    <row r="32" spans="1:7" ht="25.5" customHeight="1">
      <c r="F32" s="245"/>
    </row>
    <row r="33" spans="6:6" ht="25.5" customHeight="1">
      <c r="F33" s="245"/>
    </row>
    <row r="34" spans="6:6" ht="25.5" customHeight="1">
      <c r="F34" s="245"/>
    </row>
    <row r="35" spans="6:6" ht="25.5" customHeight="1">
      <c r="F35" s="245"/>
    </row>
    <row r="36" spans="6:6" ht="25.5" customHeight="1">
      <c r="F36" s="245"/>
    </row>
    <row r="37" spans="6:6" ht="25.5" customHeight="1">
      <c r="F37" s="245"/>
    </row>
    <row r="38" spans="6:6" ht="25.5" customHeight="1">
      <c r="F38" s="245"/>
    </row>
    <row r="39" spans="6:6" ht="25.5" customHeight="1">
      <c r="F39" s="245"/>
    </row>
    <row r="40" spans="6:6" ht="25.5" customHeight="1">
      <c r="F40" s="245"/>
    </row>
    <row r="41" spans="6:6" ht="25.5" customHeight="1">
      <c r="F41" s="246"/>
    </row>
    <row r="42" spans="6:6" ht="25.5" customHeight="1">
      <c r="F42" s="247"/>
    </row>
    <row r="43" spans="6:6" ht="25.5" customHeight="1">
      <c r="F43" s="245"/>
    </row>
    <row r="44" spans="6:6" ht="25.5" customHeight="1">
      <c r="F44" s="245"/>
    </row>
    <row r="45" spans="6:6" ht="25.5" customHeight="1">
      <c r="F45" s="245"/>
    </row>
    <row r="46" spans="6:6" ht="25.5" customHeight="1">
      <c r="F46" s="245"/>
    </row>
    <row r="47" spans="6:6" ht="25.5" customHeight="1">
      <c r="F47" s="245"/>
    </row>
    <row r="48" spans="6:6" ht="25.5" customHeight="1">
      <c r="F48" s="245"/>
    </row>
    <row r="49" spans="6:6" ht="25.5" customHeight="1">
      <c r="F49" s="245"/>
    </row>
    <row r="50" spans="6:6" ht="25.5" customHeight="1">
      <c r="F50" s="245"/>
    </row>
    <row r="51" spans="6:6" ht="25.5" customHeight="1">
      <c r="F51" s="245"/>
    </row>
    <row r="52" spans="6:6" ht="25.5" customHeight="1">
      <c r="F52" s="245"/>
    </row>
    <row r="53" spans="6:6" ht="25.5" customHeight="1">
      <c r="F53" s="245"/>
    </row>
    <row r="54" spans="6:6" ht="25.5" customHeight="1">
      <c r="F54" s="245"/>
    </row>
    <row r="55" spans="6:6" ht="25.5" customHeight="1">
      <c r="F55" s="247"/>
    </row>
    <row r="56" spans="6:6" ht="25.5" customHeight="1">
      <c r="F56" s="245"/>
    </row>
    <row r="57" spans="6:6" ht="25.5" customHeight="1">
      <c r="F57" s="245"/>
    </row>
    <row r="58" spans="6:6" ht="25.5" customHeight="1">
      <c r="F58" s="245"/>
    </row>
    <row r="59" spans="6:6" ht="25.5" customHeight="1">
      <c r="F59" s="245"/>
    </row>
    <row r="60" spans="6:6" ht="25.5" customHeight="1">
      <c r="F60" s="245"/>
    </row>
    <row r="61" spans="6:6" ht="25.5" customHeight="1">
      <c r="F61" s="245"/>
    </row>
    <row r="62" spans="6:6" ht="25.5" customHeight="1">
      <c r="F62" s="245"/>
    </row>
    <row r="63" spans="6:6" ht="25.5" customHeight="1">
      <c r="F63" s="245"/>
    </row>
    <row r="64" spans="6:6" ht="25.5" customHeight="1">
      <c r="F64" s="245"/>
    </row>
    <row r="65" spans="6:6" ht="25.5" customHeight="1">
      <c r="F65" s="245"/>
    </row>
    <row r="66" spans="6:6" ht="25.5" customHeight="1">
      <c r="F66" s="245"/>
    </row>
    <row r="67" spans="6:6" ht="25.5" customHeight="1">
      <c r="F67" s="245"/>
    </row>
    <row r="68" spans="6:6" ht="25.5" customHeight="1">
      <c r="F68" s="245"/>
    </row>
    <row r="69" spans="6:6" ht="25.5" customHeight="1">
      <c r="F69" s="245"/>
    </row>
    <row r="70" spans="6:6" ht="25.5" customHeight="1">
      <c r="F70" s="245"/>
    </row>
    <row r="71" spans="6:6" ht="25.5" customHeight="1">
      <c r="F71" s="245"/>
    </row>
    <row r="72" spans="6:6" ht="25.5" customHeight="1">
      <c r="F72" s="245"/>
    </row>
    <row r="73" spans="6:6" ht="25.5" customHeight="1">
      <c r="F73" s="245"/>
    </row>
    <row r="74" spans="6:6" ht="25.5" customHeight="1">
      <c r="F74" s="245"/>
    </row>
    <row r="75" spans="6:6" ht="25.5" customHeight="1">
      <c r="F75" s="245"/>
    </row>
    <row r="76" spans="6:6" ht="25.5" customHeight="1">
      <c r="F76" s="245"/>
    </row>
    <row r="77" spans="6:6" ht="25.5" customHeight="1">
      <c r="F77" s="245"/>
    </row>
  </sheetData>
  <sheetProtection password="E9B9" sheet="1" objects="1" scenarios="1" pivotTables="0"/>
  <phoneticPr fontId="0" type="noConversion"/>
  <conditionalFormatting sqref="E5:E18">
    <cfRule type="cellIs" dxfId="105" priority="33" operator="equal">
      <formula>"Oui partiel"</formula>
    </cfRule>
    <cfRule type="cellIs" dxfId="104" priority="34" operator="equal">
      <formula>"Oui total"</formula>
    </cfRule>
    <cfRule type="cellIs" dxfId="103" priority="52" operator="equal">
      <formula>"Non"</formula>
    </cfRule>
    <cfRule type="cellIs" dxfId="102" priority="53" operator="equal">
      <formula>"Oui"</formula>
    </cfRule>
  </conditionalFormatting>
  <conditionalFormatting sqref="E20:E28">
    <cfRule type="cellIs" dxfId="101" priority="29" operator="equal">
      <formula>"Oui partiel"</formula>
    </cfRule>
    <cfRule type="cellIs" dxfId="100" priority="30" operator="equal">
      <formula>"Oui total"</formula>
    </cfRule>
    <cfRule type="cellIs" dxfId="99" priority="31" operator="equal">
      <formula>"Non"</formula>
    </cfRule>
    <cfRule type="cellIs" dxfId="98" priority="32" operator="equal">
      <formula>"Oui"</formula>
    </cfRule>
  </conditionalFormatting>
  <dataValidations count="4">
    <dataValidation type="list" showInputMessage="1" showErrorMessage="1" sqref="E5:E18 E20:E28">
      <formula1>OFFSET(INDIRECT(VLOOKUP(C5,RéfN4,4,FALSE)),,,,1)</formula1>
    </dataValidation>
    <dataValidation type="list" allowBlank="1" showInputMessage="1" showErrorMessage="1" sqref="C3">
      <formula1>OFFSET(RéfN2,,,,1)</formula1>
    </dataValidation>
    <dataValidation type="list" allowBlank="1" showInputMessage="1" showErrorMessage="1" sqref="C19 C4">
      <formula1>OFFSET(RéfN3,,,,1)</formula1>
    </dataValidation>
    <dataValidation type="list" allowBlank="1" showInputMessage="1" showErrorMessage="1" sqref="C2">
      <formula1>OFFSET(RéfN1,,,,1)</formula1>
    </dataValidation>
  </dataValidations>
  <pageMargins left="0.39370078740157483" right="0.39370078740157483" top="0.78740157480314965" bottom="0.59055118110236227" header="0.39370078740157483" footer="0.39370078740157483"/>
  <pageSetup paperSize="9" scale="76" fitToHeight="0" orientation="landscape" verticalDpi="200" r:id="rId1"/>
  <headerFooter alignWithMargins="0">
    <oddFooter>&amp;R&amp;P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002060"/>
    <pageSetUpPr autoPageBreaks="0" fitToPage="1"/>
  </sheetPr>
  <dimension ref="A1:G49"/>
  <sheetViews>
    <sheetView view="pageBreakPreview" topLeftCell="B1" zoomScale="80" zoomScaleNormal="55" zoomScaleSheetLayoutView="80" workbookViewId="0">
      <pane ySplit="2" topLeftCell="A3" activePane="bottomLeft" state="frozen"/>
      <selection pane="bottomLeft" activeCell="F46" sqref="F46"/>
    </sheetView>
  </sheetViews>
  <sheetFormatPr baseColWidth="10" defaultColWidth="12" defaultRowHeight="25.5" customHeight="1"/>
  <cols>
    <col min="1" max="1" width="12" style="1" hidden="1" customWidth="1"/>
    <col min="2" max="2" width="6" style="1" customWidth="1"/>
    <col min="3" max="3" width="9" style="2" customWidth="1"/>
    <col min="4" max="4" width="85.85546875" style="1" customWidth="1"/>
    <col min="5" max="5" width="18.140625" style="1" customWidth="1"/>
    <col min="6" max="6" width="53.140625" style="1" customWidth="1"/>
    <col min="7" max="7" width="65.28515625" style="1" customWidth="1"/>
    <col min="8" max="26" width="5.85546875" style="1" customWidth="1"/>
    <col min="27" max="16384" width="12" style="1"/>
  </cols>
  <sheetData>
    <row r="1" spans="1:7" ht="74.25" customHeight="1"/>
    <row r="2" spans="1:7" ht="40.5" customHeight="1">
      <c r="C2" s="94">
        <v>2</v>
      </c>
      <c r="D2" s="94" t="str">
        <f>VLOOKUP(C2,RéfN1,2,FALSE)</f>
        <v>Volet Stratégique</v>
      </c>
      <c r="E2" s="227" t="s">
        <v>59</v>
      </c>
      <c r="F2" s="227" t="s">
        <v>19</v>
      </c>
      <c r="G2" s="227" t="s">
        <v>262</v>
      </c>
    </row>
    <row r="3" spans="1:7" s="97" customFormat="1" ht="38.1" customHeight="1">
      <c r="C3" s="159" t="s">
        <v>49</v>
      </c>
      <c r="D3" s="159" t="str">
        <f>VLOOKUP(C3,RéfN2,3,FALSE)</f>
        <v>Volet Stratégique du projet</v>
      </c>
      <c r="E3" s="100"/>
      <c r="F3" s="101"/>
      <c r="G3" s="235"/>
    </row>
    <row r="4" spans="1:7" s="93" customFormat="1" ht="66">
      <c r="C4" s="92" t="s">
        <v>12</v>
      </c>
      <c r="D4" s="92" t="str">
        <f>VLOOKUP(C4,RéfN3,3,FALSE)</f>
        <v>Gouvernance du projet</v>
      </c>
      <c r="E4" s="102"/>
      <c r="F4" s="174"/>
      <c r="G4" s="236" t="s">
        <v>268</v>
      </c>
    </row>
    <row r="5" spans="1:7" s="93" customFormat="1" ht="48" customHeight="1">
      <c r="A5" s="93" t="str">
        <f t="shared" ref="A5:A18" ca="1" si="0">IF(VLOOKUP($C5,ZoneBD,5,FALSE)="","",VLOOKUP($C5,ZoneBD,7,FALSE))</f>
        <v/>
      </c>
      <c r="C5" s="156" t="str">
        <f>$C$4&amp;TEXT(ROW()-ROW($C$4),".00")</f>
        <v>C.01</v>
      </c>
      <c r="D5" s="3" t="str">
        <f t="shared" ref="D5:D6" ca="1" si="1">VLOOKUP(C5,RéfN4,3,FALSE)</f>
        <v xml:space="preserve">Le comité de pilotage stratégique est désigné </v>
      </c>
      <c r="E5" s="90"/>
      <c r="F5" s="176"/>
      <c r="G5" s="238" t="s">
        <v>267</v>
      </c>
    </row>
    <row r="6" spans="1:7" s="93" customFormat="1" ht="66">
      <c r="A6" s="93" t="str">
        <f t="shared" ca="1" si="0"/>
        <v/>
      </c>
      <c r="C6" s="156" t="str">
        <f t="shared" ref="C6:C18" si="2">$C$4&amp;TEXT(ROW()-ROW($C$4),".00")</f>
        <v>C.02</v>
      </c>
      <c r="D6" s="3" t="str">
        <f t="shared" ca="1" si="1"/>
        <v>La composition du comité de pilotage a fait l'objet d'une concertation entre les établissements membres de la coopération</v>
      </c>
      <c r="E6" s="90"/>
      <c r="F6" s="176"/>
      <c r="G6" s="238" t="s">
        <v>269</v>
      </c>
    </row>
    <row r="7" spans="1:7" s="93" customFormat="1" ht="43.5" customHeight="1">
      <c r="A7" s="93" t="str">
        <f t="shared" ca="1" si="0"/>
        <v/>
      </c>
      <c r="C7" s="156" t="str">
        <f t="shared" si="2"/>
        <v>C.03</v>
      </c>
      <c r="D7" s="3" t="str">
        <f t="shared" ref="D7" ca="1" si="3">VLOOKUP(C7,RéfN4,3,FALSE)</f>
        <v xml:space="preserve">La mise en place du comité de pilotage a fait l'objet d'une communication au sein des instances représentatives de chaque établissement </v>
      </c>
      <c r="E7" s="90"/>
      <c r="F7" s="176"/>
      <c r="G7" s="238"/>
    </row>
    <row r="8" spans="1:7" s="93" customFormat="1" ht="118.8">
      <c r="A8" s="93" t="str">
        <f t="shared" ca="1" si="0"/>
        <v/>
      </c>
      <c r="C8" s="156" t="str">
        <f t="shared" si="2"/>
        <v>C.04</v>
      </c>
      <c r="D8" s="3" t="str">
        <f t="shared" ref="D8:D18" ca="1" si="4">VLOOKUP(C8,RéfN4,3,FALSE)</f>
        <v xml:space="preserve">Le comité opérationnel (groupe projet coopération PUI) en charge de l'accompagnement et de la mise en œuvre de la coopération est mis en place </v>
      </c>
      <c r="E8" s="90"/>
      <c r="F8" s="176"/>
      <c r="G8" s="238" t="s">
        <v>270</v>
      </c>
    </row>
    <row r="9" spans="1:7" s="93" customFormat="1" ht="237.6">
      <c r="A9" s="93" t="str">
        <f t="shared" ca="1" si="0"/>
        <v/>
      </c>
      <c r="C9" s="156" t="str">
        <f t="shared" si="2"/>
        <v>C.05</v>
      </c>
      <c r="D9" s="3" t="str">
        <f t="shared" ca="1" si="4"/>
        <v>Les groupes thématiques pour les activités pharmaceutiques transversales faisant l'objet de la coopération ont été mis en place</v>
      </c>
      <c r="E9" s="90"/>
      <c r="F9" s="176"/>
      <c r="G9" s="238" t="s">
        <v>302</v>
      </c>
    </row>
    <row r="10" spans="1:7" s="93" customFormat="1" ht="43.5" customHeight="1">
      <c r="A10" s="93" t="str">
        <f t="shared" ca="1" si="0"/>
        <v/>
      </c>
      <c r="C10" s="156" t="str">
        <f t="shared" si="2"/>
        <v>C.06</v>
      </c>
      <c r="D10" s="3" t="str">
        <f t="shared" ca="1" si="4"/>
        <v>Dans le cas d'un GCS, l'administrateur du GCS est désigné</v>
      </c>
      <c r="E10" s="90"/>
      <c r="F10" s="176"/>
      <c r="G10" s="238"/>
    </row>
    <row r="11" spans="1:7" s="93" customFormat="1" ht="43.5" customHeight="1">
      <c r="A11" s="93" t="str">
        <f t="shared" ca="1" si="0"/>
        <v/>
      </c>
      <c r="C11" s="156" t="str">
        <f t="shared" si="2"/>
        <v>C.07</v>
      </c>
      <c r="D11" s="3" t="str">
        <f t="shared" ca="1" si="4"/>
        <v>Dans le cas d'un GCS, l'assemblée générale est réunie</v>
      </c>
      <c r="E11" s="90"/>
      <c r="F11" s="176"/>
      <c r="G11" s="238"/>
    </row>
    <row r="12" spans="1:7" s="93" customFormat="1" ht="43.5" customHeight="1">
      <c r="A12" s="93" t="str">
        <f t="shared" ca="1" si="0"/>
        <v/>
      </c>
      <c r="C12" s="156" t="str">
        <f t="shared" si="2"/>
        <v>C.08</v>
      </c>
      <c r="D12" s="3" t="str">
        <f t="shared" ca="1" si="4"/>
        <v xml:space="preserve">La convention constitutive est rédigée </v>
      </c>
      <c r="E12" s="90"/>
      <c r="F12" s="176"/>
      <c r="G12" s="238"/>
    </row>
    <row r="13" spans="1:7" s="93" customFormat="1" ht="43.5" customHeight="1">
      <c r="A13" s="93" t="str">
        <f t="shared" ca="1" si="0"/>
        <v/>
      </c>
      <c r="C13" s="156" t="str">
        <f t="shared" si="2"/>
        <v>C.09</v>
      </c>
      <c r="D13" s="3" t="str">
        <f t="shared" ca="1" si="4"/>
        <v>La convention constitutive est approuvée</v>
      </c>
      <c r="E13" s="90"/>
      <c r="F13" s="176"/>
      <c r="G13" s="238"/>
    </row>
    <row r="14" spans="1:7" s="93" customFormat="1" ht="43.5" customHeight="1">
      <c r="A14" s="93" t="str">
        <f t="shared" ca="1" si="0"/>
        <v/>
      </c>
      <c r="C14" s="156" t="str">
        <f t="shared" si="2"/>
        <v>C.10</v>
      </c>
      <c r="D14" s="3" t="str">
        <f t="shared" ca="1" si="4"/>
        <v xml:space="preserve">Le règlement intérieur est rédigé </v>
      </c>
      <c r="E14" s="90"/>
      <c r="F14" s="176"/>
      <c r="G14" s="238"/>
    </row>
    <row r="15" spans="1:7" s="93" customFormat="1" ht="43.5" customHeight="1">
      <c r="A15" s="93" t="str">
        <f t="shared" ca="1" si="0"/>
        <v/>
      </c>
      <c r="C15" s="156" t="str">
        <f t="shared" si="2"/>
        <v>C.11</v>
      </c>
      <c r="D15" s="3" t="str">
        <f t="shared" ca="1" si="4"/>
        <v>Le règlement intérieur est validé par les instances représentatives de chacun des établissements membres</v>
      </c>
      <c r="E15" s="90"/>
      <c r="F15" s="176"/>
      <c r="G15" s="238"/>
    </row>
    <row r="16" spans="1:7" s="93" customFormat="1" ht="43.5" customHeight="1">
      <c r="A16" s="93" t="str">
        <f t="shared" ca="1" si="0"/>
        <v/>
      </c>
      <c r="C16" s="156" t="str">
        <f t="shared" si="2"/>
        <v>C.12</v>
      </c>
      <c r="D16" s="3" t="str">
        <f t="shared" ca="1" si="4"/>
        <v>Les rôles des instances de gouvernance sont définis dans des documents supports de formes juridiques (convention de coopération GHT, convention constitutive et règlement intérieur pour les GCS,…)</v>
      </c>
      <c r="E16" s="90"/>
      <c r="F16" s="176"/>
      <c r="G16" s="238"/>
    </row>
    <row r="17" spans="1:7" s="93" customFormat="1" ht="43.5" customHeight="1">
      <c r="A17" s="93" t="str">
        <f t="shared" ca="1" si="0"/>
        <v/>
      </c>
      <c r="C17" s="156" t="str">
        <f t="shared" si="2"/>
        <v>C.13</v>
      </c>
      <c r="D17" s="3" t="str">
        <f t="shared" ca="1" si="4"/>
        <v>La fréquence des réunions des instances de gouvernance est définie dans des documents supports de formes juridiques (convention constitutive, règlement intérieur,…)</v>
      </c>
      <c r="E17" s="90"/>
      <c r="F17" s="176"/>
      <c r="G17" s="238"/>
    </row>
    <row r="18" spans="1:7" s="93" customFormat="1" ht="43.5" customHeight="1">
      <c r="A18" s="93" t="str">
        <f t="shared" ca="1" si="0"/>
        <v/>
      </c>
      <c r="C18" s="156" t="str">
        <f t="shared" si="2"/>
        <v>C.14</v>
      </c>
      <c r="D18" s="3" t="str">
        <f t="shared" ca="1" si="4"/>
        <v xml:space="preserve">L'ARS est associée à l'élaboration du projet de coopération </v>
      </c>
      <c r="E18" s="90"/>
      <c r="F18" s="176"/>
      <c r="G18" s="238"/>
    </row>
    <row r="19" spans="1:7" ht="38.1" customHeight="1">
      <c r="A19" s="93"/>
      <c r="B19" s="93"/>
      <c r="C19" s="92" t="s">
        <v>13</v>
      </c>
      <c r="D19" s="92" t="str">
        <f>VLOOKUP(C19,RéfN3,3,FALSE)</f>
        <v>Définition des objectifs stratégiques</v>
      </c>
      <c r="E19" s="98"/>
      <c r="F19" s="99"/>
      <c r="G19" s="158"/>
    </row>
    <row r="20" spans="1:7" ht="171.6">
      <c r="A20" s="93" t="str">
        <f t="shared" ref="A20:A30" ca="1" si="5">IF(VLOOKUP($C20,ZoneBD,5,FALSE)="","",VLOOKUP($C20,ZoneBD,7,FALSE))</f>
        <v/>
      </c>
      <c r="B20" s="93"/>
      <c r="C20" s="156" t="str">
        <f>$C$19&amp;TEXT(ROW()-ROW($C$19),".00")</f>
        <v>D.01</v>
      </c>
      <c r="D20" s="3" t="str">
        <f t="shared" ref="D20:D21" ca="1" si="6">VLOOKUP(C20,RéfN4,3,FALSE)</f>
        <v>Les objectifs stratégiques de la coopération et les enjeux sont définis</v>
      </c>
      <c r="E20" s="90"/>
      <c r="F20" s="176"/>
      <c r="G20" s="234" t="s">
        <v>271</v>
      </c>
    </row>
    <row r="21" spans="1:7" ht="38.1" customHeight="1">
      <c r="A21" s="93" t="str">
        <f t="shared" ca="1" si="5"/>
        <v/>
      </c>
      <c r="B21" s="93"/>
      <c r="C21" s="156" t="str">
        <f t="shared" ref="C21:C30" si="7">$C$19&amp;TEXT(ROW()-ROW($C$19),".00")</f>
        <v>D.02</v>
      </c>
      <c r="D21" s="156" t="str">
        <f t="shared" ca="1" si="6"/>
        <v>Les déclinaisons des objectifs stratégiques de la coopération pour chaque établissement membre sont définies</v>
      </c>
      <c r="E21" s="90"/>
      <c r="F21" s="176"/>
      <c r="G21" s="234"/>
    </row>
    <row r="22" spans="1:7" ht="38.1" customHeight="1">
      <c r="A22" s="93" t="str">
        <f t="shared" ca="1" si="5"/>
        <v/>
      </c>
      <c r="B22" s="93"/>
      <c r="C22" s="156" t="str">
        <f t="shared" si="7"/>
        <v>D.03</v>
      </c>
      <c r="D22" s="156" t="str">
        <f t="shared" ref="D22" ca="1" si="8">VLOOKUP(C22,RéfN4,3,FALSE)</f>
        <v xml:space="preserve">Les objectifs stratégiques de la coopération sont partagés entre les membres </v>
      </c>
      <c r="E22" s="90"/>
      <c r="F22" s="176"/>
      <c r="G22" s="234"/>
    </row>
    <row r="23" spans="1:7" ht="38.1" customHeight="1">
      <c r="A23" s="93" t="str">
        <f t="shared" ca="1" si="5"/>
        <v/>
      </c>
      <c r="B23" s="93"/>
      <c r="C23" s="156" t="str">
        <f t="shared" si="7"/>
        <v>D.04</v>
      </c>
      <c r="D23" s="156" t="str">
        <f t="shared" ref="D23:D30" ca="1" si="9">VLOOKUP(C23,RéfN4,3,FALSE)</f>
        <v>Le périmètre et les besoins de la coopération sont définis de façon détaillée</v>
      </c>
      <c r="E23" s="90"/>
      <c r="F23" s="176"/>
      <c r="G23" s="234"/>
    </row>
    <row r="24" spans="1:7" ht="38.1" customHeight="1">
      <c r="A24" s="93" t="str">
        <f t="shared" ca="1" si="5"/>
        <v/>
      </c>
      <c r="B24" s="93"/>
      <c r="C24" s="156" t="str">
        <f t="shared" si="7"/>
        <v>D.05</v>
      </c>
      <c r="D24" s="156" t="str">
        <f t="shared" ca="1" si="9"/>
        <v>Un projet pharmaceutique partagé du territoire est élaboré</v>
      </c>
      <c r="E24" s="90"/>
      <c r="F24" s="176"/>
      <c r="G24" s="234"/>
    </row>
    <row r="25" spans="1:7" ht="38.1" customHeight="1">
      <c r="A25" s="93" t="str">
        <f t="shared" ca="1" si="5"/>
        <v/>
      </c>
      <c r="B25" s="93"/>
      <c r="C25" s="156" t="str">
        <f t="shared" si="7"/>
        <v>D.06</v>
      </c>
      <c r="D25" s="156" t="str">
        <f t="shared" ca="1" si="9"/>
        <v>Les objectifs stratégiques sont déclinés dans le projet pharmaceutique partagé du territoire</v>
      </c>
      <c r="E25" s="90"/>
      <c r="F25" s="176"/>
      <c r="G25" s="234"/>
    </row>
    <row r="26" spans="1:7" ht="38.1" customHeight="1">
      <c r="A26" s="93" t="str">
        <f t="shared" ca="1" si="5"/>
        <v/>
      </c>
      <c r="B26" s="93"/>
      <c r="C26" s="156" t="str">
        <f t="shared" si="7"/>
        <v>D.07</v>
      </c>
      <c r="D26" s="156" t="str">
        <f t="shared" ca="1" si="9"/>
        <v xml:space="preserve">Le projet pharmaceutique partagé a été construit avec l'ensemble des établissements membres de la coopération </v>
      </c>
      <c r="E26" s="90"/>
      <c r="F26" s="176"/>
      <c r="G26" s="234"/>
    </row>
    <row r="27" spans="1:7" ht="277.2">
      <c r="A27" s="93" t="str">
        <f t="shared" ca="1" si="5"/>
        <v/>
      </c>
      <c r="B27" s="93"/>
      <c r="C27" s="156" t="str">
        <f t="shared" si="7"/>
        <v>D.08</v>
      </c>
      <c r="D27" s="156" t="str">
        <f t="shared" ca="1" si="9"/>
        <v xml:space="preserve">Les objectifs stratégiques prennent en compte la gradation des activités pharmaceutiques transversales à l'échelle du territoire ou de la région selon le périmère couvert par la coopération (GHT, inter-GHT, régional) </v>
      </c>
      <c r="E27" s="90"/>
      <c r="F27" s="176"/>
      <c r="G27" s="234" t="s">
        <v>272</v>
      </c>
    </row>
    <row r="28" spans="1:7" ht="66">
      <c r="A28" s="93" t="str">
        <f t="shared" ca="1" si="5"/>
        <v/>
      </c>
      <c r="B28" s="93"/>
      <c r="C28" s="156" t="str">
        <f t="shared" si="7"/>
        <v>D.09</v>
      </c>
      <c r="D28" s="156" t="str">
        <f t="shared" ca="1" si="9"/>
        <v>Le projet pharmaceutique partagé est intégré au projet médical partagé (PMP) du territoire.</v>
      </c>
      <c r="E28" s="90"/>
      <c r="F28" s="176"/>
      <c r="G28" s="234" t="s">
        <v>303</v>
      </c>
    </row>
    <row r="29" spans="1:7" ht="38.1" customHeight="1">
      <c r="A29" s="93" t="str">
        <f t="shared" ca="1" si="5"/>
        <v/>
      </c>
      <c r="B29" s="93"/>
      <c r="C29" s="156" t="str">
        <f t="shared" si="7"/>
        <v>D.10</v>
      </c>
      <c r="D29" s="156" t="str">
        <f t="shared" ca="1" si="9"/>
        <v>le projet pharmaceutique partagé tient compte des coopérations antérieures en PUI</v>
      </c>
      <c r="E29" s="90"/>
      <c r="F29" s="176"/>
      <c r="G29" s="234"/>
    </row>
    <row r="30" spans="1:7" ht="26.4">
      <c r="A30" s="93" t="str">
        <f t="shared" ca="1" si="5"/>
        <v/>
      </c>
      <c r="B30" s="93"/>
      <c r="C30" s="156" t="str">
        <f t="shared" si="7"/>
        <v>D.11</v>
      </c>
      <c r="D30" s="156" t="str">
        <f t="shared" ca="1" si="9"/>
        <v xml:space="preserve">L'impact sur les autorisations de la (des) PUI est analysé </v>
      </c>
      <c r="E30" s="90"/>
      <c r="F30" s="176"/>
      <c r="G30" s="234" t="s">
        <v>274</v>
      </c>
    </row>
    <row r="31" spans="1:7" s="93" customFormat="1" ht="38.1" customHeight="1">
      <c r="C31" s="92" t="s">
        <v>14</v>
      </c>
      <c r="D31" s="92" t="str">
        <f>VLOOKUP(C31,RéfN3,3,FALSE)</f>
        <v>Conduite de projet</v>
      </c>
      <c r="E31" s="98"/>
      <c r="F31" s="174"/>
      <c r="G31" s="174"/>
    </row>
    <row r="32" spans="1:7" ht="38.1" customHeight="1">
      <c r="A32" s="93" t="str">
        <f t="shared" ref="A32:A40" ca="1" si="10">IF(VLOOKUP($C32,ZoneBD,5,FALSE)="","",VLOOKUP($C32,ZoneBD,7,FALSE))</f>
        <v/>
      </c>
      <c r="C32" s="3" t="str">
        <f>$C$31&amp;TEXT(ROW()-ROW($C$31),".00")</f>
        <v>E.01</v>
      </c>
      <c r="D32" s="3" t="str">
        <f t="shared" ref="D32:D40" ca="1" si="11">VLOOKUP(C32,RéfN4,3,FALSE)</f>
        <v xml:space="preserve">Un chef de projet dont le rôle est de coordonner les actions ente chacun des établissements parties est identifié </v>
      </c>
      <c r="E32" s="90"/>
      <c r="F32" s="176"/>
      <c r="G32" s="238"/>
    </row>
    <row r="33" spans="1:7" ht="38.1" customHeight="1">
      <c r="A33" s="93" t="str">
        <f t="shared" ca="1" si="10"/>
        <v/>
      </c>
      <c r="C33" s="3" t="str">
        <f>$C$31&amp;TEXT(ROW()-ROW($C$31),".00")</f>
        <v>E.02</v>
      </c>
      <c r="D33" s="3" t="str">
        <f t="shared" ca="1" si="11"/>
        <v>Le chef de projet dispose d'un temps dédié à la conduite du projet de coopération</v>
      </c>
      <c r="E33" s="90"/>
      <c r="F33" s="176"/>
      <c r="G33" s="238"/>
    </row>
    <row r="34" spans="1:7" ht="38.1" customHeight="1">
      <c r="A34" s="93" t="str">
        <f t="shared" ca="1" si="10"/>
        <v/>
      </c>
      <c r="C34" s="3" t="str">
        <f>$C$31&amp;TEXT(ROW()-ROW($C$31),".00")</f>
        <v>E.03</v>
      </c>
      <c r="D34" s="3" t="str">
        <f t="shared" ca="1" si="11"/>
        <v>Les responsabilités du chef de projet sont formalisées par une lettre de mission</v>
      </c>
      <c r="E34" s="90"/>
      <c r="F34" s="176"/>
      <c r="G34" s="238"/>
    </row>
    <row r="35" spans="1:7" ht="38.1" customHeight="1">
      <c r="A35" s="93" t="str">
        <f t="shared" ca="1" si="10"/>
        <v/>
      </c>
      <c r="C35" s="3" t="str">
        <f t="shared" ref="C35:C40" si="12">$C$31&amp;TEXT(ROW()-ROW($C$31),".00")</f>
        <v>E.04</v>
      </c>
      <c r="D35" s="3" t="str">
        <f t="shared" ca="1" si="11"/>
        <v>Les direction des établissements et les président de CME sont impliqués dans le projet</v>
      </c>
      <c r="E35" s="90"/>
      <c r="F35" s="176"/>
      <c r="G35" s="238"/>
    </row>
    <row r="36" spans="1:7" ht="38.1" customHeight="1">
      <c r="A36" s="93" t="str">
        <f t="shared" ca="1" si="10"/>
        <v/>
      </c>
      <c r="C36" s="3" t="str">
        <f t="shared" si="12"/>
        <v>E.05</v>
      </c>
      <c r="D36" s="3" t="str">
        <f t="shared" ca="1" si="11"/>
        <v>Un business plan détaillé du projet de coopération, pour anticiper au mieux les coûts d’exploitation du projet est défini</v>
      </c>
      <c r="E36" s="90"/>
      <c r="F36" s="176"/>
      <c r="G36" s="238"/>
    </row>
    <row r="37" spans="1:7" ht="38.1" customHeight="1">
      <c r="A37" s="93" t="str">
        <f t="shared" ca="1" si="10"/>
        <v/>
      </c>
      <c r="C37" s="3" t="str">
        <f t="shared" si="12"/>
        <v>E.06</v>
      </c>
      <c r="D37" s="3" t="str">
        <f t="shared" ca="1" si="11"/>
        <v>Les implications juridiques, financières et fiscales que génère la coopération sont étudiées</v>
      </c>
      <c r="E37" s="90"/>
      <c r="F37" s="176"/>
      <c r="G37" s="238"/>
    </row>
    <row r="38" spans="1:7" ht="38.1" customHeight="1">
      <c r="A38" s="93" t="str">
        <f t="shared" ca="1" si="10"/>
        <v/>
      </c>
      <c r="C38" s="3" t="str">
        <f t="shared" si="12"/>
        <v>E.07</v>
      </c>
      <c r="D38" s="3" t="str">
        <f t="shared" ca="1" si="11"/>
        <v>Les principaux risques potentiels liés au projet de coopération sont identifiés</v>
      </c>
      <c r="E38" s="90"/>
      <c r="F38" s="176"/>
      <c r="G38" s="238"/>
    </row>
    <row r="39" spans="1:7" ht="38.1" customHeight="1">
      <c r="A39" s="93" t="str">
        <f t="shared" ca="1" si="10"/>
        <v/>
      </c>
      <c r="C39" s="3" t="str">
        <f t="shared" si="12"/>
        <v>E.08</v>
      </c>
      <c r="D39" s="3" t="str">
        <f t="shared" ca="1" si="11"/>
        <v>Des actions préventives sont proposées pour anticiper les risques prévisibles du projet</v>
      </c>
      <c r="E39" s="90"/>
      <c r="F39" s="176"/>
      <c r="G39" s="238"/>
    </row>
    <row r="40" spans="1:7" ht="38.1" customHeight="1">
      <c r="A40" s="93" t="str">
        <f t="shared" ca="1" si="10"/>
        <v/>
      </c>
      <c r="C40" s="3" t="str">
        <f t="shared" si="12"/>
        <v>E.09</v>
      </c>
      <c r="D40" s="3" t="str">
        <f t="shared" ca="1" si="11"/>
        <v>Un calendrier des étapes et des jalons du projet de coopération est arrêté</v>
      </c>
      <c r="E40" s="90"/>
      <c r="F40" s="176"/>
      <c r="G40" s="238"/>
    </row>
    <row r="41" spans="1:7" s="93" customFormat="1" ht="38.1" customHeight="1">
      <c r="C41" s="92" t="s">
        <v>15</v>
      </c>
      <c r="D41" s="92" t="str">
        <f>VLOOKUP(C41,RéfN3,3,FALSE)</f>
        <v xml:space="preserve">Pilotage du projet </v>
      </c>
      <c r="E41" s="98"/>
      <c r="F41" s="99"/>
      <c r="G41" s="237"/>
    </row>
    <row r="42" spans="1:7" ht="38.1" customHeight="1">
      <c r="A42" s="93" t="str">
        <f t="shared" ref="A42:A49" ca="1" si="13">IF(VLOOKUP($C42,ZoneBD,5,FALSE)="","",VLOOKUP($C42,ZoneBD,7,FALSE))</f>
        <v/>
      </c>
      <c r="C42" s="3" t="str">
        <f>$C$41&amp;TEXT(ROW()-ROW($C$41),".00")</f>
        <v>F.01</v>
      </c>
      <c r="D42" s="3" t="str">
        <f t="shared" ref="D42:D44" ca="1" si="14">VLOOKUP(C42,RéfN4,3,FALSE)</f>
        <v>Un binôme (Directeur/Pharmacien) porteurs du projet est désigné dans chaque établissement membre quand une PUI existe (Pour les établissements non dotés d'une PUI, le directeur de la structure ou toute personne désignée par lui)</v>
      </c>
      <c r="E42" s="90"/>
      <c r="F42" s="176"/>
      <c r="G42" s="238"/>
    </row>
    <row r="43" spans="1:7" ht="39.6">
      <c r="A43" s="93" t="str">
        <f t="shared" ca="1" si="13"/>
        <v/>
      </c>
      <c r="C43" s="3" t="str">
        <f t="shared" ref="C43:C49" si="15">$C$41&amp;TEXT(ROW()-ROW($C$41),".00")</f>
        <v>F.02</v>
      </c>
      <c r="D43" s="3" t="str">
        <f t="shared" ca="1" si="14"/>
        <v>Les responsables transversaux des activités pharmaceutiques mutualisées sont désignés dans chaque établissement membre</v>
      </c>
      <c r="E43" s="90"/>
      <c r="F43" s="176"/>
      <c r="G43" s="238" t="s">
        <v>275</v>
      </c>
    </row>
    <row r="44" spans="1:7" ht="38.1" customHeight="1">
      <c r="A44" s="93" t="str">
        <f t="shared" ca="1" si="13"/>
        <v/>
      </c>
      <c r="C44" s="3" t="str">
        <f t="shared" si="15"/>
        <v>F.03</v>
      </c>
      <c r="D44" s="3" t="str">
        <f t="shared" ca="1" si="14"/>
        <v xml:space="preserve">Les ressources pharmaceutiques dédiées au pilotage du projet sont définies pour chaque activité transversale </v>
      </c>
      <c r="E44" s="90"/>
      <c r="F44" s="176"/>
      <c r="G44" s="238"/>
    </row>
    <row r="45" spans="1:7" ht="38.1" customHeight="1">
      <c r="A45" s="93" t="str">
        <f t="shared" ca="1" si="13"/>
        <v/>
      </c>
      <c r="C45" s="3" t="str">
        <f>$C$41&amp;TEXT(ROW()-ROW($C$41),".00")</f>
        <v>F.04</v>
      </c>
      <c r="D45" s="3" t="str">
        <f t="shared" ref="D45:D46" ca="1" si="16">VLOOKUP(C45,RéfN4,3,FALSE)</f>
        <v>Les indicateurs de pilotage partagés et ciblés (qualitatifs et quantitatifs) sont définis par le comité de pilotage stratégique</v>
      </c>
      <c r="E45" s="90"/>
      <c r="F45" s="176"/>
      <c r="G45" s="238"/>
    </row>
    <row r="46" spans="1:7" ht="38.1" customHeight="1">
      <c r="A46" s="93" t="str">
        <f t="shared" ca="1" si="13"/>
        <v/>
      </c>
      <c r="C46" s="3" t="str">
        <f t="shared" si="15"/>
        <v>F.05</v>
      </c>
      <c r="D46" s="3" t="str">
        <f t="shared" ca="1" si="16"/>
        <v>Un tableau de bord de pilotage avec ces indicateurs est mis en place</v>
      </c>
      <c r="E46" s="90"/>
      <c r="F46" s="176"/>
      <c r="G46" s="238" t="s">
        <v>277</v>
      </c>
    </row>
    <row r="47" spans="1:7" ht="38.1" customHeight="1">
      <c r="A47" s="93" t="str">
        <f t="shared" ca="1" si="13"/>
        <v/>
      </c>
      <c r="C47" s="3" t="str">
        <f t="shared" si="15"/>
        <v>F.06</v>
      </c>
      <c r="D47" s="3" t="str">
        <f t="shared" ref="D47:D49" ca="1" si="17">VLOOKUP(C47,RéfN4,3,FALSE)</f>
        <v>L'évolution des indicateurs de pilotage et leurs trajectoires font l'objet d'une analyse systématiques lors des réunions du comité de pilotage stratégique et/ou du comité opérationnel</v>
      </c>
      <c r="E47" s="90"/>
      <c r="F47" s="176"/>
      <c r="G47" s="238"/>
    </row>
    <row r="48" spans="1:7" ht="38.1" customHeight="1">
      <c r="A48" s="93" t="str">
        <f t="shared" ca="1" si="13"/>
        <v/>
      </c>
      <c r="C48" s="3" t="str">
        <f t="shared" si="15"/>
        <v>F.07</v>
      </c>
      <c r="D48" s="3" t="str">
        <f t="shared" ca="1" si="17"/>
        <v>Un bilan annuel des actions mises en oeuvre est produit</v>
      </c>
      <c r="E48" s="90"/>
      <c r="F48" s="176"/>
      <c r="G48" s="238"/>
    </row>
    <row r="49" spans="1:7" ht="38.1" customHeight="1">
      <c r="A49" s="93" t="str">
        <f t="shared" ca="1" si="13"/>
        <v/>
      </c>
      <c r="C49" s="3" t="str">
        <f t="shared" si="15"/>
        <v>F.08</v>
      </c>
      <c r="D49" s="3" t="str">
        <f t="shared" ca="1" si="17"/>
        <v xml:space="preserve">Ce bilan annuel est communiqué aux instances représentatives de chaque établissement membre </v>
      </c>
      <c r="E49" s="90"/>
      <c r="F49" s="176"/>
      <c r="G49" s="238"/>
    </row>
  </sheetData>
  <sheetProtection password="E9B9" sheet="1" objects="1" scenarios="1"/>
  <phoneticPr fontId="0" type="noConversion"/>
  <conditionalFormatting sqref="E19 E31 E41">
    <cfRule type="expression" dxfId="97" priority="137" stopIfTrue="1">
      <formula>AND(A19&lt;&gt;"",A19&gt;0)</formula>
    </cfRule>
    <cfRule type="expression" dxfId="96" priority="138" stopIfTrue="1">
      <formula>AND(A19&lt;&gt;"",A19=0)</formula>
    </cfRule>
  </conditionalFormatting>
  <conditionalFormatting sqref="E5:E18">
    <cfRule type="cellIs" dxfId="95" priority="45" operator="equal">
      <formula>"Oui partiel"</formula>
    </cfRule>
    <cfRule type="cellIs" dxfId="94" priority="46" operator="equal">
      <formula>"Oui total"</formula>
    </cfRule>
    <cfRule type="cellIs" dxfId="93" priority="47" operator="equal">
      <formula>"Non"</formula>
    </cfRule>
    <cfRule type="cellIs" dxfId="92" priority="48" operator="equal">
      <formula>"Oui"</formula>
    </cfRule>
  </conditionalFormatting>
  <conditionalFormatting sqref="E20:E30">
    <cfRule type="cellIs" dxfId="91" priority="41" operator="equal">
      <formula>"Oui partiel"</formula>
    </cfRule>
    <cfRule type="cellIs" dxfId="90" priority="42" operator="equal">
      <formula>"Oui total"</formula>
    </cfRule>
    <cfRule type="cellIs" dxfId="89" priority="43" operator="equal">
      <formula>"Non"</formula>
    </cfRule>
    <cfRule type="cellIs" dxfId="88" priority="44" operator="equal">
      <formula>"Oui"</formula>
    </cfRule>
  </conditionalFormatting>
  <conditionalFormatting sqref="E32:E40">
    <cfRule type="cellIs" dxfId="87" priority="37" operator="equal">
      <formula>"Oui partiel"</formula>
    </cfRule>
    <cfRule type="cellIs" dxfId="86" priority="38" operator="equal">
      <formula>"Oui total"</formula>
    </cfRule>
    <cfRule type="cellIs" dxfId="85" priority="39" operator="equal">
      <formula>"Non"</formula>
    </cfRule>
    <cfRule type="cellIs" dxfId="84" priority="40" operator="equal">
      <formula>"Oui"</formula>
    </cfRule>
  </conditionalFormatting>
  <conditionalFormatting sqref="E42:E49">
    <cfRule type="cellIs" dxfId="83" priority="33" operator="equal">
      <formula>"Oui partiel"</formula>
    </cfRule>
    <cfRule type="cellIs" dxfId="82" priority="34" operator="equal">
      <formula>"Oui total"</formula>
    </cfRule>
    <cfRule type="cellIs" dxfId="81" priority="35" operator="equal">
      <formula>"Non"</formula>
    </cfRule>
    <cfRule type="cellIs" dxfId="80" priority="36" operator="equal">
      <formula>"Oui"</formula>
    </cfRule>
  </conditionalFormatting>
  <dataValidations count="4">
    <dataValidation type="list" allowBlank="1" showInputMessage="1" showErrorMessage="1" sqref="C3">
      <formula1>OFFSET(RéfN2,,,,1)</formula1>
    </dataValidation>
    <dataValidation type="list" allowBlank="1" showInputMessage="1" showErrorMessage="1" sqref="C4 C19 C31 C41">
      <formula1>OFFSET(RéfN3,,,,1)</formula1>
    </dataValidation>
    <dataValidation type="list" allowBlank="1" showInputMessage="1" showErrorMessage="1" sqref="C2">
      <formula1>OFFSET(RéfN1,,,,1)</formula1>
    </dataValidation>
    <dataValidation type="list" showInputMessage="1" showErrorMessage="1" sqref="E20:E30 E32:E40 E42:E49 E5:E18">
      <formula1>OFFSET(INDIRECT(VLOOKUP(C5,RéfN4,4,FALSE)),,,,1)</formula1>
    </dataValidation>
  </dataValidations>
  <pageMargins left="0.39370078740157483" right="0.39370078740157483" top="0.78740157480314965" bottom="0.59055118110236227" header="0.39370078740157483" footer="0.39370078740157483"/>
  <pageSetup paperSize="9" scale="76" fitToHeight="0" orientation="landscape" verticalDpi="200" r:id="rId1"/>
  <headerFooter alignWithMargins="0">
    <oddFooter>&amp;R&amp;P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rgb="FF002060"/>
    <pageSetUpPr autoPageBreaks="0" fitToPage="1"/>
  </sheetPr>
  <dimension ref="A1:G77"/>
  <sheetViews>
    <sheetView showGridLines="0" showRowColHeaders="0" view="pageBreakPreview" topLeftCell="B1" zoomScale="90" zoomScaleNormal="70" zoomScaleSheetLayoutView="90" workbookViewId="0">
      <pane ySplit="2" topLeftCell="A3" activePane="bottomLeft" state="frozenSplit"/>
      <selection pane="bottomLeft" activeCell="F6" sqref="F6"/>
    </sheetView>
  </sheetViews>
  <sheetFormatPr baseColWidth="10" defaultColWidth="12" defaultRowHeight="25.5" customHeight="1"/>
  <cols>
    <col min="1" max="1" width="12" style="1" hidden="1" customWidth="1"/>
    <col min="2" max="2" width="6" style="1" customWidth="1"/>
    <col min="3" max="3" width="9" style="2" customWidth="1"/>
    <col min="4" max="4" width="85.85546875" style="1" customWidth="1"/>
    <col min="5" max="5" width="16.28515625" style="1" customWidth="1"/>
    <col min="6" max="6" width="56" style="1" customWidth="1"/>
    <col min="7" max="7" width="62.140625" style="1" customWidth="1"/>
    <col min="8" max="26" width="5.85546875" style="1" customWidth="1"/>
    <col min="27" max="16384" width="12" style="1"/>
  </cols>
  <sheetData>
    <row r="1" spans="1:7" ht="74.25" customHeight="1"/>
    <row r="2" spans="1:7" ht="40.5" customHeight="1">
      <c r="C2" s="94">
        <v>3</v>
      </c>
      <c r="D2" s="94" t="str">
        <f>VLOOKUP(C2,RéfN1,2,FALSE)</f>
        <v>Volet Opérationnel + SI</v>
      </c>
      <c r="E2" s="227" t="s">
        <v>59</v>
      </c>
      <c r="F2" s="227" t="s">
        <v>19</v>
      </c>
      <c r="G2" s="227" t="s">
        <v>262</v>
      </c>
    </row>
    <row r="3" spans="1:7" s="97" customFormat="1" ht="38.1" customHeight="1">
      <c r="C3" s="159" t="s">
        <v>50</v>
      </c>
      <c r="D3" s="159" t="str">
        <f>VLOOKUP(C3,RéfN2,3,FALSE)</f>
        <v>Volet Opérationnel du projet</v>
      </c>
      <c r="E3" s="100"/>
      <c r="F3" s="101"/>
      <c r="G3" s="101"/>
    </row>
    <row r="4" spans="1:7" s="93" customFormat="1" ht="38.1" customHeight="1">
      <c r="C4" s="92" t="s">
        <v>16</v>
      </c>
      <c r="D4" s="92" t="str">
        <f>VLOOKUP(C4,RéfN3,3,FALSE)</f>
        <v>Analyse des impacts organisationnels</v>
      </c>
      <c r="E4" s="98"/>
      <c r="F4" s="174"/>
      <c r="G4" s="174"/>
    </row>
    <row r="5" spans="1:7" ht="38.1" customHeight="1">
      <c r="A5" s="1" t="str">
        <f t="shared" ref="A5:A13" ca="1" si="0">IF(VLOOKUP($C5,ZoneBD,5,FALSE)="","",VLOOKUP($C5,ZoneBD,7,FALSE))</f>
        <v/>
      </c>
      <c r="C5" s="3" t="str">
        <f>$C$4&amp;TEXT(ROW()-ROW($C$4),".00")</f>
        <v>G.01</v>
      </c>
      <c r="D5" s="3" t="str">
        <f t="shared" ref="D5:D7" ca="1" si="1">VLOOKUP(C5,RéfN4,3,FALSE)</f>
        <v>Les impacts organisationnels de la coopération pour l'ensemble des établissements membres ont-ils étudiés ?</v>
      </c>
      <c r="E5" s="90"/>
      <c r="F5" s="176"/>
      <c r="G5" s="234"/>
    </row>
    <row r="6" spans="1:7" ht="38.1" customHeight="1">
      <c r="A6" s="1" t="str">
        <f t="shared" ca="1" si="0"/>
        <v/>
      </c>
      <c r="C6" s="3" t="str">
        <f>$C$4&amp;TEXT(ROW()-ROW($C$4),".00")</f>
        <v>G.02</v>
      </c>
      <c r="D6" s="3" t="str">
        <f t="shared" ca="1" si="1"/>
        <v>Un travail d'harmonisation des procédures entre les établissements membres est engagée ?</v>
      </c>
      <c r="E6" s="90"/>
      <c r="F6" s="176"/>
      <c r="G6" s="234"/>
    </row>
    <row r="7" spans="1:7" ht="38.1" customHeight="1">
      <c r="A7" s="1" t="str">
        <f t="shared" ca="1" si="0"/>
        <v/>
      </c>
      <c r="C7" s="3" t="str">
        <f t="shared" ref="C7:C13" si="2">$C$4&amp;TEXT(ROW()-ROW($C$4),".00")</f>
        <v>G.03</v>
      </c>
      <c r="D7" s="3" t="str">
        <f t="shared" ca="1" si="1"/>
        <v>Une réflexion sur un système assurance qualité commun entre les PUI des établissements membres est engagée</v>
      </c>
      <c r="E7" s="90"/>
      <c r="F7" s="176"/>
      <c r="G7" s="234"/>
    </row>
    <row r="8" spans="1:7" ht="52.8">
      <c r="A8" s="1" t="str">
        <f t="shared" ca="1" si="0"/>
        <v/>
      </c>
      <c r="C8" s="3" t="str">
        <f t="shared" si="2"/>
        <v>G.04</v>
      </c>
      <c r="D8" s="3" t="str">
        <f t="shared" ref="D8:D13" ca="1" si="3">VLOOKUP(C8,RéfN4,3,FALSE)</f>
        <v>Un système documentaire commun est partagé entre les membres</v>
      </c>
      <c r="E8" s="90"/>
      <c r="F8" s="176"/>
      <c r="G8" s="234" t="s">
        <v>278</v>
      </c>
    </row>
    <row r="9" spans="1:7" ht="38.1" customHeight="1">
      <c r="A9" s="1" t="str">
        <f t="shared" ca="1" si="0"/>
        <v/>
      </c>
      <c r="C9" s="3" t="str">
        <f t="shared" si="2"/>
        <v>G.05</v>
      </c>
      <c r="D9" s="3" t="str">
        <f t="shared" ca="1" si="3"/>
        <v xml:space="preserve">Une réflexion sur l'harmonisation des pratiques professionnelles entre les établissements membres est engagée (protocoles de prise en charge thérapeutique, livret thérapeutique "médicament et des dispositifs médicaux", recommandations des COMEDIMS ou instance équivalente…) </v>
      </c>
      <c r="E9" s="90"/>
      <c r="F9" s="176"/>
      <c r="G9" s="234"/>
    </row>
    <row r="10" spans="1:7" ht="38.1" customHeight="1">
      <c r="A10" s="1" t="str">
        <f t="shared" ca="1" si="0"/>
        <v/>
      </c>
      <c r="C10" s="3" t="str">
        <f t="shared" si="2"/>
        <v>G.06</v>
      </c>
      <c r="D10" s="3" t="str">
        <f t="shared" ca="1" si="3"/>
        <v>L'impact de la coopération sur les missions transversales a été analysé : management de la qualité de la prise en charge médicamenteuse, qualité des soins, gestion des risques, vigilances sanitaires a été analysé</v>
      </c>
      <c r="E10" s="90"/>
      <c r="F10" s="176"/>
      <c r="G10" s="234"/>
    </row>
    <row r="11" spans="1:7" ht="38.1" customHeight="1">
      <c r="A11" s="1" t="str">
        <f t="shared" ca="1" si="0"/>
        <v/>
      </c>
      <c r="C11" s="3" t="str">
        <f t="shared" si="2"/>
        <v>G.07</v>
      </c>
      <c r="D11" s="3" t="str">
        <f t="shared" ca="1" si="3"/>
        <v>Une évaluation de la capacité des systèmes d'information à faciliter les échanges d'information entre les membres a-t-elle été réalisée ?</v>
      </c>
      <c r="E11" s="90"/>
      <c r="F11" s="176"/>
      <c r="G11" s="234"/>
    </row>
    <row r="12" spans="1:7" ht="38.1" customHeight="1">
      <c r="A12" s="1" t="str">
        <f t="shared" ca="1" si="0"/>
        <v/>
      </c>
      <c r="C12" s="3" t="str">
        <f t="shared" si="2"/>
        <v>G.08</v>
      </c>
      <c r="D12" s="3" t="str">
        <f t="shared" ca="1" si="3"/>
        <v>La sécurisation des échanges d'information impliquant des données patients et/ou résidents est étudiée</v>
      </c>
      <c r="E12" s="90"/>
      <c r="F12" s="176"/>
      <c r="G12" s="234"/>
    </row>
    <row r="13" spans="1:7" ht="38.1" customHeight="1">
      <c r="A13" s="1" t="str">
        <f t="shared" ca="1" si="0"/>
        <v/>
      </c>
      <c r="C13" s="3" t="str">
        <f t="shared" si="2"/>
        <v>G.09</v>
      </c>
      <c r="D13" s="3" t="str">
        <f t="shared" ca="1" si="3"/>
        <v>Les règles d'hébergement des données relatifs aux données patients et/ou résidents des membres sont étudiées</v>
      </c>
      <c r="E13" s="90"/>
      <c r="F13" s="176"/>
      <c r="G13" s="234"/>
    </row>
    <row r="14" spans="1:7" s="93" customFormat="1" ht="38.1" customHeight="1">
      <c r="C14" s="92" t="s">
        <v>25</v>
      </c>
      <c r="D14" s="92" t="str">
        <f>VLOOKUP(C14,RéfN3,3,FALSE)</f>
        <v xml:space="preserve">Analyse des impacts humains </v>
      </c>
      <c r="E14" s="98"/>
      <c r="F14" s="99"/>
      <c r="G14" s="237"/>
    </row>
    <row r="15" spans="1:7" ht="47.25" customHeight="1">
      <c r="A15" s="1" t="str">
        <f t="shared" ref="A15:A18" ca="1" si="4">IF(VLOOKUP($C15,ZoneBD,5,FALSE)="","",VLOOKUP($C15,ZoneBD,7,FALSE))</f>
        <v/>
      </c>
      <c r="C15" s="3" t="str">
        <f t="shared" ref="C15:C18" si="5">$C$14&amp;TEXT(ROW()-ROW($C$14),".00")</f>
        <v>H.01</v>
      </c>
      <c r="D15" s="3" t="str">
        <f t="shared" ref="D15:D18" ca="1" si="6">VLOOKUP(C15,RéfN4,3,FALSE)</f>
        <v>Une analyse des impacts humains de la coopération a-t-elle été réalisée ? (mobilité, polyvalence du personnel, spécialisation, besoins en formation…)</v>
      </c>
      <c r="E15" s="90"/>
      <c r="F15" s="176"/>
      <c r="G15" s="234"/>
    </row>
    <row r="16" spans="1:7" ht="38.1" customHeight="1">
      <c r="A16" s="1" t="str">
        <f t="shared" ca="1" si="4"/>
        <v/>
      </c>
      <c r="C16" s="3" t="str">
        <f t="shared" si="5"/>
        <v>H.02</v>
      </c>
      <c r="D16" s="3" t="str">
        <f t="shared" ca="1" si="6"/>
        <v>Une analyse des impacts juridiques sur les ressources humaines a-t-elle été réalisée (statut/convention collective, transfert/mise à disposition,…)a-t-elle été réalisée ?</v>
      </c>
      <c r="E16" s="90"/>
      <c r="F16" s="176"/>
      <c r="G16" s="234"/>
    </row>
    <row r="17" spans="1:7" ht="38.1" customHeight="1">
      <c r="A17" s="1" t="str">
        <f t="shared" ca="1" si="4"/>
        <v/>
      </c>
      <c r="C17" s="3" t="str">
        <f t="shared" si="5"/>
        <v>H.03</v>
      </c>
      <c r="D17" s="3" t="str">
        <f t="shared" ca="1" si="6"/>
        <v>Une analyse des impacts sur les pratiques professionnelles a-t-elle été réalisée (formation commune, échanges de pratiques, ...) ?</v>
      </c>
      <c r="E17" s="90"/>
      <c r="F17" s="176"/>
      <c r="G17" s="234"/>
    </row>
    <row r="18" spans="1:7" ht="38.1" customHeight="1">
      <c r="A18" s="1" t="str">
        <f t="shared" ca="1" si="4"/>
        <v/>
      </c>
      <c r="C18" s="156" t="str">
        <f t="shared" si="5"/>
        <v>H.04</v>
      </c>
      <c r="D18" s="156" t="str">
        <f t="shared" ca="1" si="6"/>
        <v>Une analyse des conséquences sur les conditions de travail  a-t-elle été réalisée ?</v>
      </c>
      <c r="E18" s="90"/>
      <c r="F18" s="176"/>
      <c r="G18" s="234"/>
    </row>
    <row r="19" spans="1:7" s="93" customFormat="1" ht="38.1" customHeight="1">
      <c r="C19" s="92" t="s">
        <v>26</v>
      </c>
      <c r="D19" s="92" t="str">
        <f>VLOOKUP(C19,RéfN3,3,FALSE)</f>
        <v xml:space="preserve">Evaluation des impacts financiers </v>
      </c>
      <c r="E19" s="98"/>
      <c r="F19" s="99"/>
      <c r="G19" s="237"/>
    </row>
    <row r="20" spans="1:7" ht="38.1" customHeight="1">
      <c r="A20" s="1" t="str">
        <f ca="1">IF(VLOOKUP($C20,ZoneBD,5,FALSE)="","",VLOOKUP($C20,ZoneBD,7,FALSE))</f>
        <v/>
      </c>
      <c r="C20" s="3" t="str">
        <f>$C$19&amp;TEXT(ROW()-ROW($C$19),".00")</f>
        <v>I.01</v>
      </c>
      <c r="D20" s="3" t="str">
        <f t="shared" ref="D20:D24" ca="1" si="7">VLOOKUP(C20,RéfN4,3,FALSE)</f>
        <v>Un business plan détaillé du projet de coopération est établi afin de définir les coûts d’exploitation</v>
      </c>
      <c r="E20" s="90"/>
      <c r="F20" s="176"/>
      <c r="G20" s="234"/>
    </row>
    <row r="21" spans="1:7" ht="38.1" customHeight="1">
      <c r="A21" s="1" t="str">
        <f ca="1">IF(VLOOKUP($C21,ZoneBD,5,FALSE)="","",VLOOKUP($C21,ZoneBD,7,FALSE))</f>
        <v/>
      </c>
      <c r="C21" s="3" t="str">
        <f>$C$19&amp;TEXT(ROW()-ROW($C$19),".00")</f>
        <v>I.02</v>
      </c>
      <c r="D21" s="3" t="str">
        <f t="shared" ca="1" si="7"/>
        <v xml:space="preserve">Les capacités d'autofinancement des membres sont déterminées </v>
      </c>
      <c r="E21" s="90"/>
      <c r="F21" s="176"/>
      <c r="G21" s="234"/>
    </row>
    <row r="22" spans="1:7" ht="38.1" customHeight="1">
      <c r="A22" s="1" t="str">
        <f ca="1">IF(VLOOKUP($C22,ZoneBD,5,FALSE)="","",VLOOKUP($C22,ZoneBD,7,FALSE))</f>
        <v/>
      </c>
      <c r="C22" s="3" t="str">
        <f>$C$19&amp;TEXT(ROW()-ROW($C$19),".00")</f>
        <v>I.03</v>
      </c>
      <c r="D22" s="3" t="str">
        <f t="shared" ca="1" si="7"/>
        <v>Un plan d'investissement est établi en concertation avec les établissements membres</v>
      </c>
      <c r="E22" s="90"/>
      <c r="F22" s="176"/>
      <c r="G22" s="234"/>
    </row>
    <row r="23" spans="1:7" ht="38.1" customHeight="1">
      <c r="A23" s="1" t="str">
        <f ca="1">IF(VLOOKUP($C23,ZoneBD,5,FALSE)="","",VLOOKUP($C23,ZoneBD,7,FALSE))</f>
        <v/>
      </c>
      <c r="C23" s="3" t="str">
        <f>$C$19&amp;TEXT(ROW()-ROW($C$19),".00")</f>
        <v>I.04</v>
      </c>
      <c r="D23" s="3" t="str">
        <f t="shared" ca="1" si="7"/>
        <v>Un plan d'amortissement des équipements partagés entre les établissements membres est élaboré</v>
      </c>
      <c r="E23" s="90"/>
      <c r="F23" s="176"/>
      <c r="G23" s="234"/>
    </row>
    <row r="24" spans="1:7" ht="38.1" customHeight="1">
      <c r="A24" s="1" t="str">
        <f ca="1">IF(VLOOKUP($C24,ZoneBD,5,FALSE)="","",VLOOKUP($C24,ZoneBD,7,FALSE))</f>
        <v/>
      </c>
      <c r="C24" s="3" t="str">
        <f>$C$19&amp;TEXT(ROW()-ROW($C$19),".00")</f>
        <v>I.05</v>
      </c>
      <c r="D24" s="3" t="str">
        <f t="shared" ca="1" si="7"/>
        <v>Un bilan financier annuel est réalisé systématiquement lors des réunions du comité de pilotage stratégique</v>
      </c>
      <c r="E24" s="90"/>
      <c r="F24" s="176"/>
      <c r="G24" s="234"/>
    </row>
    <row r="25" spans="1:7" s="93" customFormat="1" ht="38.1" customHeight="1">
      <c r="C25" s="92" t="s">
        <v>27</v>
      </c>
      <c r="D25" s="92" t="str">
        <f>VLOOKUP(C25,RéfN3,3,FALSE)</f>
        <v xml:space="preserve">Elaboration du cahier des charges fonctionnel </v>
      </c>
      <c r="E25" s="98"/>
      <c r="F25" s="99"/>
      <c r="G25" s="237"/>
    </row>
    <row r="26" spans="1:7" ht="38.1" customHeight="1">
      <c r="A26" s="1" t="str">
        <f t="shared" ref="A26:A40" ca="1" si="8">IF(VLOOKUP($C26,ZoneBD,5,FALSE)="","",VLOOKUP($C26,ZoneBD,7,FALSE))</f>
        <v/>
      </c>
      <c r="C26" s="3" t="str">
        <f>$C$25&amp;TEXT(ROW()-ROW($C$25),".00")</f>
        <v>J.01</v>
      </c>
      <c r="D26" s="3" t="str">
        <f t="shared" ref="D26:D34" ca="1" si="9">VLOOKUP(C26,RéfN4,3,FALSE)</f>
        <v>Les objectifs opérationnels de la coopération sont définis</v>
      </c>
      <c r="E26" s="90"/>
      <c r="F26" s="176"/>
      <c r="G26" s="234"/>
    </row>
    <row r="27" spans="1:7" ht="38.1" customHeight="1">
      <c r="A27" s="1" t="str">
        <f t="shared" ca="1" si="8"/>
        <v/>
      </c>
      <c r="C27" s="3" t="str">
        <f t="shared" ref="C27:C40" si="10">$C$25&amp;TEXT(ROW()-ROW($C$25),".00")</f>
        <v>J.02</v>
      </c>
      <c r="D27" s="3" t="str">
        <f t="shared" ca="1" si="9"/>
        <v>Les obligations des établissements membres de la coopération sont précisées</v>
      </c>
      <c r="E27" s="90"/>
      <c r="F27" s="176"/>
      <c r="G27" s="234"/>
    </row>
    <row r="28" spans="1:7" ht="42.75" customHeight="1">
      <c r="A28" s="1" t="str">
        <f t="shared" ca="1" si="8"/>
        <v/>
      </c>
      <c r="C28" s="3" t="str">
        <f t="shared" si="10"/>
        <v>J.03</v>
      </c>
      <c r="D28" s="3" t="str">
        <f t="shared" ca="1" si="9"/>
        <v>Les modalités de mise en œuvre sont-elles définies ?</v>
      </c>
      <c r="E28" s="90"/>
      <c r="F28" s="176"/>
      <c r="G28" s="234"/>
    </row>
    <row r="29" spans="1:7" ht="38.1" customHeight="1">
      <c r="A29" s="1" t="str">
        <f t="shared" ca="1" si="8"/>
        <v/>
      </c>
      <c r="C29" s="3" t="str">
        <f t="shared" si="10"/>
        <v>J.04</v>
      </c>
      <c r="D29" s="3" t="str">
        <f t="shared" ca="1" si="9"/>
        <v>Les moyens humains y compris l'accompagnement dans les transferts inter-établissements sont-ils précisés ?</v>
      </c>
      <c r="E29" s="90"/>
      <c r="F29" s="176"/>
      <c r="G29" s="234"/>
    </row>
    <row r="30" spans="1:7" ht="38.1" customHeight="1">
      <c r="A30" s="1" t="str">
        <f t="shared" ca="1" si="8"/>
        <v/>
      </c>
      <c r="C30" s="3" t="str">
        <f t="shared" si="10"/>
        <v>J.05</v>
      </c>
      <c r="D30" s="3" t="str">
        <f t="shared" ca="1" si="9"/>
        <v>Les moyens informationnels permettant les échanges entre les différentes structures sont-ils précisés ?</v>
      </c>
      <c r="E30" s="90"/>
      <c r="F30" s="176"/>
      <c r="G30" s="234"/>
    </row>
    <row r="31" spans="1:7" ht="31.2" customHeight="1">
      <c r="A31" s="1" t="str">
        <f t="shared" ca="1" si="8"/>
        <v/>
      </c>
      <c r="C31" s="3" t="str">
        <f t="shared" si="10"/>
        <v>J.06</v>
      </c>
      <c r="D31" s="3" t="str">
        <f t="shared" ca="1" si="9"/>
        <v>Les moyens matériels sont-ils précisés ? (équipements, investissements…)</v>
      </c>
      <c r="E31" s="90"/>
      <c r="F31" s="176"/>
      <c r="G31" s="234"/>
    </row>
    <row r="32" spans="1:7" ht="38.1" customHeight="1">
      <c r="A32" s="1" t="str">
        <f t="shared" ca="1" si="8"/>
        <v/>
      </c>
      <c r="C32" s="3" t="str">
        <f t="shared" si="10"/>
        <v>J.07</v>
      </c>
      <c r="D32" s="3" t="str">
        <f t="shared" ca="1" si="9"/>
        <v>Les moyens techniques ou technologies, notamment informatiques sont-ils précisés ?</v>
      </c>
      <c r="E32" s="90"/>
      <c r="F32" s="176"/>
      <c r="G32" s="234"/>
    </row>
    <row r="33" spans="1:7" ht="38.1" customHeight="1">
      <c r="A33" s="1" t="str">
        <f t="shared" ca="1" si="8"/>
        <v/>
      </c>
      <c r="C33" s="3" t="str">
        <f t="shared" si="10"/>
        <v>J.08</v>
      </c>
      <c r="D33" s="3" t="str">
        <f t="shared" ca="1" si="9"/>
        <v>Les moyens logistiques sont-ils précisés ?</v>
      </c>
      <c r="E33" s="90"/>
      <c r="F33" s="176"/>
      <c r="G33" s="234"/>
    </row>
    <row r="34" spans="1:7" ht="44.25" customHeight="1">
      <c r="A34" s="1" t="str">
        <f t="shared" ca="1" si="8"/>
        <v/>
      </c>
      <c r="C34" s="3" t="str">
        <f t="shared" si="10"/>
        <v>J.09</v>
      </c>
      <c r="D34" s="3" t="str">
        <f t="shared" ca="1" si="9"/>
        <v>L'impact sur les locaux de la (des) PUI (s) est évalué</v>
      </c>
      <c r="E34" s="90"/>
      <c r="F34" s="176"/>
      <c r="G34" s="234"/>
    </row>
    <row r="35" spans="1:7" ht="44.25" customHeight="1">
      <c r="A35" s="1" t="str">
        <f t="shared" ca="1" si="8"/>
        <v/>
      </c>
      <c r="C35" s="3" t="str">
        <f t="shared" si="10"/>
        <v>J.10</v>
      </c>
      <c r="D35" s="3" t="str">
        <f t="shared" ref="D35:D40" ca="1" si="11">VLOOKUP(C35,RéfN4,3,FALSE)</f>
        <v xml:space="preserve">Un appui externe est prévu le cas échéant </v>
      </c>
      <c r="E35" s="90"/>
      <c r="F35" s="176"/>
      <c r="G35" s="234"/>
    </row>
    <row r="36" spans="1:7" ht="145.19999999999999">
      <c r="A36" s="1" t="str">
        <f t="shared" ca="1" si="8"/>
        <v/>
      </c>
      <c r="C36" s="3" t="str">
        <f t="shared" si="10"/>
        <v>J.11</v>
      </c>
      <c r="D36" s="3" t="str">
        <f t="shared" ca="1" si="11"/>
        <v>Une feuille de route opérationnelle du projet est élaborée</v>
      </c>
      <c r="E36" s="90"/>
      <c r="F36" s="176"/>
      <c r="G36" s="234" t="s">
        <v>279</v>
      </c>
    </row>
    <row r="37" spans="1:7" ht="44.25" customHeight="1">
      <c r="A37" s="1" t="str">
        <f t="shared" ca="1" si="8"/>
        <v/>
      </c>
      <c r="C37" s="3" t="str">
        <f t="shared" si="10"/>
        <v>J.12</v>
      </c>
      <c r="D37" s="3" t="str">
        <f t="shared" ca="1" si="11"/>
        <v>Cette feuille de route a fait l'objet d'une concertation avec les instances représentatives de chaque établissement membre</v>
      </c>
      <c r="E37" s="90"/>
      <c r="F37" s="176"/>
      <c r="G37" s="234"/>
    </row>
    <row r="38" spans="1:7" ht="44.25" customHeight="1">
      <c r="A38" s="1" t="str">
        <f t="shared" ca="1" si="8"/>
        <v/>
      </c>
      <c r="C38" s="3" t="str">
        <f t="shared" si="10"/>
        <v>J.13</v>
      </c>
      <c r="D38" s="3" t="str">
        <f t="shared" ca="1" si="11"/>
        <v>Cette feuille de route est validée par le comité de pilotage stratégique</v>
      </c>
      <c r="E38" s="90"/>
      <c r="F38" s="176"/>
      <c r="G38" s="234"/>
    </row>
    <row r="39" spans="1:7" ht="44.25" customHeight="1">
      <c r="A39" s="1" t="str">
        <f t="shared" ca="1" si="8"/>
        <v/>
      </c>
      <c r="C39" s="3" t="str">
        <f t="shared" si="10"/>
        <v>J.14</v>
      </c>
      <c r="D39" s="3" t="str">
        <f t="shared" ca="1" si="11"/>
        <v xml:space="preserve">Les modalités d'évaluation de la coopération sont précisées </v>
      </c>
      <c r="E39" s="90"/>
      <c r="F39" s="176"/>
      <c r="G39" s="234"/>
    </row>
    <row r="40" spans="1:7" ht="44.25" customHeight="1">
      <c r="A40" s="1" t="str">
        <f t="shared" ca="1" si="8"/>
        <v/>
      </c>
      <c r="C40" s="3" t="str">
        <f t="shared" si="10"/>
        <v>J.15</v>
      </c>
      <c r="D40" s="3" t="str">
        <f t="shared" ca="1" si="11"/>
        <v xml:space="preserve">Les indicateurs de mesure d'atteinte des résultats (intermédiaires et finaux) quantitatifs et qualitatifs sont définis </v>
      </c>
      <c r="E40" s="90"/>
      <c r="F40" s="176"/>
      <c r="G40" s="234"/>
    </row>
    <row r="41" spans="1:7" s="97" customFormat="1" ht="114" customHeight="1">
      <c r="C41" s="240" t="s">
        <v>51</v>
      </c>
      <c r="D41" s="241" t="str">
        <f>VLOOKUP(C41,RéfN2,3,FALSE)</f>
        <v>Volet Systèmes d'Information (SI)</v>
      </c>
      <c r="E41" s="292" t="s">
        <v>289</v>
      </c>
      <c r="F41" s="292"/>
      <c r="G41" s="292"/>
    </row>
    <row r="42" spans="1:7" ht="38.1" customHeight="1">
      <c r="C42" s="92" t="s">
        <v>28</v>
      </c>
      <c r="D42" s="92" t="str">
        <f>VLOOKUP(C42,RéfN3,3,FALSE)</f>
        <v>Gouvernance du projet SI</v>
      </c>
      <c r="E42" s="98"/>
      <c r="F42" s="99"/>
      <c r="G42" s="237"/>
    </row>
    <row r="43" spans="1:7" ht="38.1" customHeight="1">
      <c r="A43" s="1" t="str">
        <f t="shared" ref="A43:A54" ca="1" si="12">IF(VLOOKUP($C43,ZoneBD,5,FALSE)="","",VLOOKUP($C43,ZoneBD,7,FALSE))</f>
        <v/>
      </c>
      <c r="C43" s="3" t="str">
        <f>$C$42&amp;TEXT(ROW()-ROW($C$42),".00")</f>
        <v>K.01</v>
      </c>
      <c r="D43" s="3" t="str">
        <f t="shared" ref="D43:D52" ca="1" si="13">VLOOKUP(C43,RéfN4,3,FALSE)</f>
        <v xml:space="preserve">Une cartographie détaillée des SI des établissements parties à la coopération est disponible </v>
      </c>
      <c r="E43" s="90"/>
      <c r="F43" s="176"/>
      <c r="G43" s="234"/>
    </row>
    <row r="44" spans="1:7" ht="38.1" customHeight="1">
      <c r="A44" s="1" t="str">
        <f t="shared" ca="1" si="12"/>
        <v/>
      </c>
      <c r="C44" s="3" t="str">
        <f t="shared" ref="C44:C54" si="14">$C$42&amp;TEXT(ROW()-ROW($C$42),".00")</f>
        <v>K.02</v>
      </c>
      <c r="D44" s="3" t="str">
        <f t="shared" ca="1" si="13"/>
        <v>Le projet pharmaceutique partagé comprend l'intégration des système d'information des PUI selon le prérimètre de la coopération (ou sysème unique de gestion des PUI)</v>
      </c>
      <c r="E44" s="90"/>
      <c r="F44" s="176"/>
      <c r="G44" s="234"/>
    </row>
    <row r="45" spans="1:7" ht="38.1" customHeight="1">
      <c r="A45" s="1" t="str">
        <f t="shared" ca="1" si="12"/>
        <v/>
      </c>
      <c r="C45" s="3" t="str">
        <f t="shared" si="14"/>
        <v>K.03</v>
      </c>
      <c r="D45" s="3" t="str">
        <f t="shared" ca="1" si="13"/>
        <v>Le schéma directeur des SI de la coopération est défini</v>
      </c>
      <c r="E45" s="90"/>
      <c r="F45" s="176"/>
      <c r="G45" s="234"/>
    </row>
    <row r="46" spans="1:7" ht="38.1" customHeight="1">
      <c r="A46" s="1" t="str">
        <f t="shared" ca="1" si="12"/>
        <v/>
      </c>
      <c r="C46" s="3" t="str">
        <f t="shared" si="14"/>
        <v>K.04</v>
      </c>
      <c r="D46" s="156" t="str">
        <f t="shared" ca="1" si="13"/>
        <v xml:space="preserve">La construction de ce schéma directeur a été réalisé en associant l'ensemble des établissements parties à la coopération </v>
      </c>
      <c r="E46" s="90"/>
      <c r="F46" s="176"/>
      <c r="G46" s="234"/>
    </row>
    <row r="47" spans="1:7" ht="38.1" customHeight="1">
      <c r="A47" s="1" t="str">
        <f t="shared" ca="1" si="12"/>
        <v/>
      </c>
      <c r="C47" s="3" t="str">
        <f t="shared" si="14"/>
        <v>K.05</v>
      </c>
      <c r="D47" s="156" t="str">
        <f t="shared" ca="1" si="13"/>
        <v>Le schéma directeur des SI de la coopération est validé par le comité de pilotage stratégique de la coopération</v>
      </c>
      <c r="E47" s="90"/>
      <c r="F47" s="176"/>
      <c r="G47" s="234"/>
    </row>
    <row r="48" spans="1:7" ht="28.5" customHeight="1">
      <c r="A48" s="1" t="str">
        <f t="shared" ca="1" si="12"/>
        <v/>
      </c>
      <c r="C48" s="3" t="str">
        <f t="shared" si="14"/>
        <v>K.06</v>
      </c>
      <c r="D48" s="156" t="str">
        <f t="shared" ca="1" si="13"/>
        <v>Les ressources nécessaires en compétences SI sont analysées</v>
      </c>
      <c r="E48" s="90"/>
      <c r="F48" s="176"/>
      <c r="G48" s="234"/>
    </row>
    <row r="49" spans="1:7" ht="29.25" customHeight="1">
      <c r="A49" s="1" t="str">
        <f t="shared" ca="1" si="12"/>
        <v/>
      </c>
      <c r="C49" s="3" t="str">
        <f t="shared" si="14"/>
        <v>K.07</v>
      </c>
      <c r="D49" s="156" t="str">
        <f t="shared" ca="1" si="13"/>
        <v>les ressources nécessaires en compétences métiers sont analysées</v>
      </c>
      <c r="E49" s="90"/>
      <c r="F49" s="176"/>
      <c r="G49" s="234"/>
    </row>
    <row r="50" spans="1:7" ht="38.1" customHeight="1">
      <c r="A50" s="1" t="str">
        <f t="shared" ca="1" si="12"/>
        <v/>
      </c>
      <c r="C50" s="3" t="str">
        <f t="shared" si="14"/>
        <v>K.08</v>
      </c>
      <c r="D50" s="156" t="str">
        <f t="shared" ca="1" si="13"/>
        <v>La convergence des SI métiers des PUI et des DPI des établissements membres est réalisée en mode projet en associant l'ensemble des établissments membres (référent SI/référent métier)</v>
      </c>
      <c r="E50" s="90"/>
      <c r="F50" s="176"/>
      <c r="G50" s="234"/>
    </row>
    <row r="51" spans="1:7" ht="42" customHeight="1">
      <c r="A51" s="1" t="str">
        <f t="shared" ca="1" si="12"/>
        <v/>
      </c>
      <c r="C51" s="3" t="str">
        <f t="shared" si="14"/>
        <v>K.09</v>
      </c>
      <c r="D51" s="156" t="str">
        <f t="shared" ca="1" si="13"/>
        <v>Un groupe thématique issu du comité de pilotage stratégique dédié au projet d'informatisation est mis en place</v>
      </c>
      <c r="E51" s="90"/>
      <c r="F51" s="176"/>
      <c r="G51" s="234"/>
    </row>
    <row r="52" spans="1:7" ht="38.1" customHeight="1">
      <c r="A52" s="1" t="str">
        <f t="shared" ca="1" si="12"/>
        <v/>
      </c>
      <c r="C52" s="3" t="str">
        <f t="shared" si="14"/>
        <v>K.10</v>
      </c>
      <c r="D52" s="156" t="str">
        <f t="shared" ca="1" si="13"/>
        <v xml:space="preserve">Une feuille de route opérationnelle pour la convergence des SI est établie </v>
      </c>
      <c r="E52" s="90"/>
      <c r="F52" s="176"/>
      <c r="G52" s="234"/>
    </row>
    <row r="53" spans="1:7" ht="38.1" customHeight="1">
      <c r="A53" s="1" t="str">
        <f t="shared" ca="1" si="12"/>
        <v/>
      </c>
      <c r="C53" s="3" t="str">
        <f t="shared" si="14"/>
        <v>K.11</v>
      </c>
      <c r="D53" s="156" t="str">
        <f t="shared" ref="D53:D54" ca="1" si="15">VLOOKUP(C53,RéfN4,3,FALSE)</f>
        <v>Cette feuille de route opérationnelle SI est validée par le comité de pilotage stratégique</v>
      </c>
      <c r="E53" s="90"/>
      <c r="F53" s="176"/>
      <c r="G53" s="234"/>
    </row>
    <row r="54" spans="1:7" ht="38.1" customHeight="1">
      <c r="A54" s="1" t="str">
        <f t="shared" ca="1" si="12"/>
        <v/>
      </c>
      <c r="C54" s="3" t="str">
        <f t="shared" si="14"/>
        <v>K.12</v>
      </c>
      <c r="D54" s="156" t="str">
        <f t="shared" ca="1" si="15"/>
        <v>Une analyse des gains attendus par la convergence des SI des établissements membres est réalisée</v>
      </c>
      <c r="E54" s="90"/>
      <c r="F54" s="176"/>
      <c r="G54" s="234"/>
    </row>
    <row r="55" spans="1:7" s="93" customFormat="1" ht="38.1" customHeight="1">
      <c r="C55" s="92" t="s">
        <v>23</v>
      </c>
      <c r="D55" s="92" t="str">
        <f>VLOOKUP(C55,RéfN3,3,FALSE)</f>
        <v>Critères fonctionnels</v>
      </c>
      <c r="E55" s="98"/>
      <c r="F55" s="99"/>
      <c r="G55" s="237"/>
    </row>
    <row r="56" spans="1:7" ht="42" customHeight="1">
      <c r="A56" s="1" t="str">
        <f t="shared" ref="A56:A77" ca="1" si="16">IF(VLOOKUP($C56,ZoneBD,5,FALSE)="","",VLOOKUP($C56,ZoneBD,7,FALSE))</f>
        <v/>
      </c>
      <c r="C56" s="3" t="str">
        <f>$C$55&amp;TEXT(ROW()-ROW($C$55),".00")</f>
        <v>L.01</v>
      </c>
      <c r="D56" s="3" t="str">
        <f t="shared" ref="D56:D68" ca="1" si="17">VLOOKUP(C56,RéfN4,3,FALSE)</f>
        <v>La fonction prescription est intégrée au DPI commun le cas échéant</v>
      </c>
      <c r="E56" s="90"/>
      <c r="F56" s="176"/>
      <c r="G56" s="234"/>
    </row>
    <row r="57" spans="1:7" ht="38.1" customHeight="1">
      <c r="A57" s="1" t="str">
        <f t="shared" ca="1" si="16"/>
        <v/>
      </c>
      <c r="C57" s="3" t="str">
        <f t="shared" ref="C57:C77" si="18">$C$55&amp;TEXT(ROW()-ROW($C$55),".00")</f>
        <v>L.02</v>
      </c>
      <c r="D57" s="3" t="str">
        <f t="shared" ca="1" si="17"/>
        <v>La fonction Administration est intégrée au DPI commun le cas échéant</v>
      </c>
      <c r="E57" s="90"/>
      <c r="F57" s="176"/>
      <c r="G57" s="234"/>
    </row>
    <row r="58" spans="1:7" ht="38.1" customHeight="1">
      <c r="A58" s="1" t="str">
        <f t="shared" ca="1" si="16"/>
        <v/>
      </c>
      <c r="C58" s="3" t="str">
        <f t="shared" si="18"/>
        <v>L.03</v>
      </c>
      <c r="D58" s="3" t="str">
        <f t="shared" ca="1" si="17"/>
        <v>Le projet de SI convergent permet de distinguer la gestion du stock des médicaments et produits de santé et la prescription</v>
      </c>
      <c r="E58" s="90"/>
      <c r="F58" s="176"/>
      <c r="G58" s="234"/>
    </row>
    <row r="59" spans="1:7" ht="38.1" customHeight="1">
      <c r="A59" s="1" t="str">
        <f t="shared" ca="1" si="16"/>
        <v/>
      </c>
      <c r="C59" s="232" t="str">
        <f t="shared" si="18"/>
        <v>L.04</v>
      </c>
      <c r="D59" s="232" t="str">
        <f t="shared" ca="1" si="17"/>
        <v>Le projet de convergence des systèmes d'information des établissements parties de la coopération intègre également les principaux domaines d’activité des PUI suivants (Questions L05 à L13) :</v>
      </c>
      <c r="E59" s="90"/>
      <c r="F59" s="176"/>
      <c r="G59" s="234"/>
    </row>
    <row r="60" spans="1:7" ht="38.1" customHeight="1">
      <c r="A60" s="1" t="str">
        <f t="shared" ca="1" si="16"/>
        <v/>
      </c>
      <c r="C60" s="3" t="str">
        <f t="shared" si="18"/>
        <v>L.05</v>
      </c>
      <c r="D60" s="3" t="str">
        <f t="shared" ca="1" si="17"/>
        <v>Achat/gestion</v>
      </c>
      <c r="E60" s="90"/>
      <c r="F60" s="176"/>
      <c r="G60" s="234"/>
    </row>
    <row r="61" spans="1:7" ht="38.1" customHeight="1">
      <c r="A61" s="1" t="str">
        <f t="shared" ca="1" si="16"/>
        <v/>
      </c>
      <c r="C61" s="3" t="str">
        <f t="shared" si="18"/>
        <v>L.06</v>
      </c>
      <c r="D61" s="3" t="str">
        <f t="shared" ca="1" si="17"/>
        <v>Approvisionnement/détention</v>
      </c>
      <c r="E61" s="90"/>
      <c r="F61" s="176"/>
      <c r="G61" s="234"/>
    </row>
    <row r="62" spans="1:7" ht="38.1" customHeight="1">
      <c r="A62" s="1" t="str">
        <f t="shared" ca="1" si="16"/>
        <v/>
      </c>
      <c r="C62" s="3" t="str">
        <f t="shared" si="18"/>
        <v>L.07</v>
      </c>
      <c r="D62" s="3" t="str">
        <f t="shared" ca="1" si="17"/>
        <v xml:space="preserve">Dispensation des médicaments </v>
      </c>
      <c r="E62" s="90"/>
      <c r="F62" s="176"/>
      <c r="G62" s="234"/>
    </row>
    <row r="63" spans="1:7" ht="38.1" customHeight="1">
      <c r="A63" s="1" t="str">
        <f t="shared" ca="1" si="16"/>
        <v/>
      </c>
      <c r="C63" s="3" t="str">
        <f t="shared" si="18"/>
        <v>L.08</v>
      </c>
      <c r="D63" s="3" t="str">
        <f t="shared" ca="1" si="17"/>
        <v>Rétrocession de médicaments</v>
      </c>
      <c r="E63" s="90"/>
      <c r="F63" s="176"/>
      <c r="G63" s="234"/>
    </row>
    <row r="64" spans="1:7" ht="38.1" customHeight="1">
      <c r="A64" s="1" t="str">
        <f t="shared" ca="1" si="16"/>
        <v/>
      </c>
      <c r="C64" s="3" t="str">
        <f t="shared" si="18"/>
        <v>L.09</v>
      </c>
      <c r="D64" s="3" t="str">
        <f t="shared" ca="1" si="17"/>
        <v>Délivrance/dispensation des dispositifs médicaux stériles (DMS)</v>
      </c>
      <c r="E64" s="90"/>
      <c r="F64" s="176"/>
      <c r="G64" s="234"/>
    </row>
    <row r="65" spans="1:7" ht="38.1" customHeight="1">
      <c r="A65" s="1" t="str">
        <f t="shared" ca="1" si="16"/>
        <v/>
      </c>
      <c r="C65" s="3" t="str">
        <f t="shared" si="18"/>
        <v>L.10</v>
      </c>
      <c r="D65" s="3" t="str">
        <f t="shared" ca="1" si="17"/>
        <v>Traçabilité des dispositifs médicaux implantables (DMI)</v>
      </c>
      <c r="E65" s="90"/>
      <c r="F65" s="176"/>
      <c r="G65" s="234"/>
    </row>
    <row r="66" spans="1:7" ht="38.1" customHeight="1">
      <c r="A66" s="1" t="str">
        <f t="shared" ca="1" si="16"/>
        <v/>
      </c>
      <c r="C66" s="3" t="str">
        <f t="shared" si="18"/>
        <v>L.11</v>
      </c>
      <c r="D66" s="3" t="str">
        <f t="shared" ca="1" si="17"/>
        <v>Pharmacotechnie : préparation centralisée des chimiothérapies anticancéreuses</v>
      </c>
      <c r="E66" s="90"/>
      <c r="F66" s="176"/>
      <c r="G66" s="234"/>
    </row>
    <row r="67" spans="1:7" ht="38.1" customHeight="1">
      <c r="A67" s="1" t="str">
        <f t="shared" ca="1" si="16"/>
        <v/>
      </c>
      <c r="C67" s="3" t="str">
        <f t="shared" si="18"/>
        <v>L.12</v>
      </c>
      <c r="D67" s="3" t="str">
        <f t="shared" ca="1" si="17"/>
        <v>Pharmacotechnie : préparations magistrales et hospitalières stériles ou non</v>
      </c>
      <c r="E67" s="90"/>
      <c r="F67" s="176"/>
      <c r="G67" s="234"/>
    </row>
    <row r="68" spans="1:7" ht="38.1" customHeight="1">
      <c r="A68" s="1" t="str">
        <f t="shared" ca="1" si="16"/>
        <v/>
      </c>
      <c r="C68" s="3" t="str">
        <f t="shared" si="18"/>
        <v>L.13</v>
      </c>
      <c r="D68" s="3" t="str">
        <f t="shared" ca="1" si="17"/>
        <v>Stérilisation des dispositifs médicaux restérilisables.</v>
      </c>
      <c r="E68" s="90"/>
      <c r="F68" s="176"/>
      <c r="G68" s="234"/>
    </row>
    <row r="69" spans="1:7" ht="38.1" customHeight="1">
      <c r="A69" s="1" t="str">
        <f t="shared" ca="1" si="16"/>
        <v/>
      </c>
      <c r="C69" s="3" t="str">
        <f t="shared" si="18"/>
        <v>L.14</v>
      </c>
      <c r="D69" s="3" t="str">
        <f t="shared" ref="D69:D77" ca="1" si="19">VLOOKUP(C69,RéfN4,3,FALSE)</f>
        <v>Une standardisation des échanges entre les PUI et les logiciels d’aide à la prescription (standard préconisé PHAST/PN13) est prise en compte dans le projet SI de la coopération.</v>
      </c>
      <c r="E69" s="90"/>
      <c r="F69" s="176"/>
      <c r="G69" s="234"/>
    </row>
    <row r="70" spans="1:7" ht="105.6">
      <c r="A70" s="1" t="str">
        <f t="shared" ca="1" si="16"/>
        <v/>
      </c>
      <c r="C70" s="232" t="str">
        <f t="shared" si="18"/>
        <v>L.15</v>
      </c>
      <c r="D70" s="232" t="str">
        <f t="shared" ca="1" si="19"/>
        <v>Les interfaces suivantes entre les différents SI métiers sont planifiées (Questions de N°16 à N°21) :</v>
      </c>
      <c r="E70" s="90"/>
      <c r="F70" s="176"/>
      <c r="G70" s="234" t="s">
        <v>287</v>
      </c>
    </row>
    <row r="71" spans="1:7" ht="38.1" customHeight="1">
      <c r="A71" s="1" t="str">
        <f t="shared" ca="1" si="16"/>
        <v/>
      </c>
      <c r="C71" s="3" t="str">
        <f t="shared" si="18"/>
        <v>L.16</v>
      </c>
      <c r="D71" s="3" t="str">
        <f t="shared" ca="1" si="19"/>
        <v>Les demandes d’approvisionnement</v>
      </c>
      <c r="E71" s="90"/>
      <c r="F71" s="176"/>
      <c r="G71" s="234"/>
    </row>
    <row r="72" spans="1:7" ht="38.1" customHeight="1">
      <c r="A72" s="1" t="str">
        <f t="shared" ca="1" si="16"/>
        <v/>
      </c>
      <c r="C72" s="3" t="str">
        <f t="shared" si="18"/>
        <v>L.17</v>
      </c>
      <c r="D72" s="3" t="str">
        <f t="shared" ca="1" si="19"/>
        <v>Les commandes, réceptions, liquidations</v>
      </c>
      <c r="E72" s="90"/>
      <c r="F72" s="176"/>
      <c r="G72" s="234"/>
    </row>
    <row r="73" spans="1:7" ht="38.1" customHeight="1">
      <c r="A73" s="1" t="str">
        <f t="shared" ca="1" si="16"/>
        <v/>
      </c>
      <c r="C73" s="3" t="str">
        <f t="shared" si="18"/>
        <v>L.18</v>
      </c>
      <c r="D73" s="3" t="str">
        <f t="shared" ca="1" si="19"/>
        <v>Le référentiel produit (intégration de la CIOsp – CIOdm)</v>
      </c>
      <c r="E73" s="90"/>
      <c r="F73" s="176"/>
      <c r="G73" s="234"/>
    </row>
    <row r="74" spans="1:7" ht="38.1" customHeight="1">
      <c r="A74" s="1" t="str">
        <f t="shared" ca="1" si="16"/>
        <v/>
      </c>
      <c r="C74" s="3" t="str">
        <f t="shared" si="18"/>
        <v>L.19</v>
      </c>
      <c r="D74" s="3" t="str">
        <f t="shared" ca="1" si="19"/>
        <v>Les sorties de stock</v>
      </c>
      <c r="E74" s="90"/>
      <c r="F74" s="176"/>
      <c r="G74" s="234"/>
    </row>
    <row r="75" spans="1:7" ht="38.1" customHeight="1">
      <c r="A75" s="1" t="str">
        <f t="shared" ca="1" si="16"/>
        <v/>
      </c>
      <c r="C75" s="3" t="str">
        <f t="shared" si="18"/>
        <v>L.20</v>
      </c>
      <c r="D75" s="3" t="str">
        <f t="shared" ca="1" si="19"/>
        <v>La gestion du circuit et de la traçabilité des DMI (dispositifs médicaux implantables) : Inteface GEF PUI et SI de gestion des blocs opératoires, secteur interventionnel,..</v>
      </c>
      <c r="E75" s="90"/>
      <c r="F75" s="176"/>
      <c r="G75" s="234"/>
    </row>
    <row r="76" spans="1:7" ht="38.1" customHeight="1">
      <c r="A76" s="1" t="str">
        <f t="shared" ca="1" si="16"/>
        <v/>
      </c>
      <c r="C76" s="3" t="str">
        <f t="shared" si="18"/>
        <v>L.21</v>
      </c>
      <c r="D76" s="3" t="str">
        <f t="shared" ca="1" si="19"/>
        <v>Les amortissements</v>
      </c>
      <c r="E76" s="90"/>
      <c r="F76" s="176"/>
      <c r="G76" s="234"/>
    </row>
    <row r="77" spans="1:7" ht="41.4" customHeight="1">
      <c r="A77" s="1" t="str">
        <f t="shared" ca="1" si="16"/>
        <v/>
      </c>
      <c r="C77" s="3" t="str">
        <f t="shared" si="18"/>
        <v>L.22</v>
      </c>
      <c r="D77" s="3" t="str">
        <f t="shared" ca="1" si="19"/>
        <v>La mise en œuvre des interfaces entre les logiciels régissant le circuit du médicament font l'objet d'une démarche assurance qualité et de maîtrise des risques</v>
      </c>
      <c r="E77" s="90"/>
      <c r="F77" s="176"/>
      <c r="G77" s="234"/>
    </row>
  </sheetData>
  <sheetProtection password="E9B9" sheet="1" objects="1" scenarios="1" pivotTables="0"/>
  <mergeCells count="1">
    <mergeCell ref="E41:G41"/>
  </mergeCells>
  <conditionalFormatting sqref="E5:E13">
    <cfRule type="cellIs" dxfId="79" priority="33" operator="equal">
      <formula>"Oui partiel"</formula>
    </cfRule>
    <cfRule type="cellIs" dxfId="78" priority="34" operator="equal">
      <formula>"Oui total"</formula>
    </cfRule>
    <cfRule type="cellIs" dxfId="77" priority="35" operator="equal">
      <formula>"Non"</formula>
    </cfRule>
    <cfRule type="cellIs" dxfId="76" priority="36" operator="equal">
      <formula>"Oui"</formula>
    </cfRule>
  </conditionalFormatting>
  <conditionalFormatting sqref="E15:E18">
    <cfRule type="cellIs" dxfId="75" priority="29" operator="equal">
      <formula>"Oui partiel"</formula>
    </cfRule>
    <cfRule type="cellIs" dxfId="74" priority="30" operator="equal">
      <formula>"Oui total"</formula>
    </cfRule>
    <cfRule type="cellIs" dxfId="73" priority="31" operator="equal">
      <formula>"Non"</formula>
    </cfRule>
    <cfRule type="cellIs" dxfId="72" priority="32" operator="equal">
      <formula>"Oui"</formula>
    </cfRule>
  </conditionalFormatting>
  <conditionalFormatting sqref="E20:E24">
    <cfRule type="cellIs" dxfId="71" priority="25" operator="equal">
      <formula>"Oui partiel"</formula>
    </cfRule>
    <cfRule type="cellIs" dxfId="70" priority="26" operator="equal">
      <formula>"Oui total"</formula>
    </cfRule>
    <cfRule type="cellIs" dxfId="69" priority="27" operator="equal">
      <formula>"Non"</formula>
    </cfRule>
    <cfRule type="cellIs" dxfId="68" priority="28" operator="equal">
      <formula>"Oui"</formula>
    </cfRule>
  </conditionalFormatting>
  <conditionalFormatting sqref="E26:E40">
    <cfRule type="cellIs" dxfId="67" priority="21" operator="equal">
      <formula>"Oui partiel"</formula>
    </cfRule>
    <cfRule type="cellIs" dxfId="66" priority="22" operator="equal">
      <formula>"Oui total"</formula>
    </cfRule>
    <cfRule type="cellIs" dxfId="65" priority="23" operator="equal">
      <formula>"Non"</formula>
    </cfRule>
    <cfRule type="cellIs" dxfId="64" priority="24" operator="equal">
      <formula>"Oui"</formula>
    </cfRule>
  </conditionalFormatting>
  <conditionalFormatting sqref="E43:E54">
    <cfRule type="cellIs" dxfId="63" priority="17" operator="equal">
      <formula>"Oui partiel"</formula>
    </cfRule>
    <cfRule type="cellIs" dxfId="62" priority="18" operator="equal">
      <formula>"Oui total"</formula>
    </cfRule>
    <cfRule type="cellIs" dxfId="61" priority="19" operator="equal">
      <formula>"Non"</formula>
    </cfRule>
    <cfRule type="cellIs" dxfId="60" priority="20" operator="equal">
      <formula>"Oui"</formula>
    </cfRule>
  </conditionalFormatting>
  <conditionalFormatting sqref="E56:E77">
    <cfRule type="cellIs" dxfId="59" priority="13" operator="equal">
      <formula>"Oui partiel"</formula>
    </cfRule>
    <cfRule type="cellIs" dxfId="58" priority="14" operator="equal">
      <formula>"Oui total"</formula>
    </cfRule>
    <cfRule type="cellIs" dxfId="57" priority="15" operator="equal">
      <formula>"Non"</formula>
    </cfRule>
    <cfRule type="cellIs" dxfId="56" priority="16" operator="equal">
      <formula>"Oui"</formula>
    </cfRule>
  </conditionalFormatting>
  <dataValidations count="4">
    <dataValidation type="list" allowBlank="1" showInputMessage="1" showErrorMessage="1" sqref="C2">
      <formula1>OFFSET(RéfN1,,,,1)</formula1>
    </dataValidation>
    <dataValidation type="list" allowBlank="1" showInputMessage="1" showErrorMessage="1" sqref="C14 C4 C25 C19 C42 C55">
      <formula1>OFFSET(RéfN3,,,,1)</formula1>
    </dataValidation>
    <dataValidation type="list" allowBlank="1" showInputMessage="1" showErrorMessage="1" sqref="C41 C3">
      <formula1>OFFSET(RéfN2,,,,1)</formula1>
    </dataValidation>
    <dataValidation type="list" showInputMessage="1" showErrorMessage="1" sqref="E20:E24 E56:E77 E5:E13 E15:E18 E26:E40 E43:E54">
      <formula1>OFFSET(INDIRECT(VLOOKUP(C5,RéfN4,4,FALSE)),,,,1)</formula1>
    </dataValidation>
  </dataValidations>
  <pageMargins left="0.39370078740157483" right="0.39370078740157483" top="0.78740157480314965" bottom="0.59055118110236227" header="0.39370078740157483" footer="0.39370078740157483"/>
  <pageSetup paperSize="9" scale="77" fitToHeight="0" orientation="landscape" verticalDpi="200" r:id="rId1"/>
  <headerFooter alignWithMargins="0">
    <oddFooter>&amp;R&amp;P / &amp;N</oddFooter>
  </headerFooter>
  <rowBreaks count="2" manualBreakCount="2">
    <brk id="40" min="2" max="5" man="1"/>
    <brk id="41" min="2"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rgb="FF002060"/>
    <pageSetUpPr autoPageBreaks="0" fitToPage="1"/>
  </sheetPr>
  <dimension ref="A1:G77"/>
  <sheetViews>
    <sheetView showGridLines="0" showRowColHeaders="0" view="pageBreakPreview" topLeftCell="B1" zoomScale="90" zoomScaleNormal="55" zoomScaleSheetLayoutView="90" workbookViewId="0">
      <pane ySplit="2" topLeftCell="A3" activePane="bottomLeft" state="frozen"/>
      <selection pane="bottomLeft" activeCell="E5" sqref="E5"/>
    </sheetView>
  </sheetViews>
  <sheetFormatPr baseColWidth="10" defaultColWidth="12" defaultRowHeight="25.5" customHeight="1"/>
  <cols>
    <col min="1" max="1" width="12" style="1" hidden="1" customWidth="1"/>
    <col min="2" max="2" width="6" style="1" customWidth="1"/>
    <col min="3" max="3" width="9" style="2" customWidth="1"/>
    <col min="4" max="4" width="85.85546875" style="1" customWidth="1"/>
    <col min="5" max="5" width="13.7109375" style="1" customWidth="1"/>
    <col min="6" max="6" width="62.140625" style="1" customWidth="1"/>
    <col min="7" max="7" width="56.7109375" style="1" customWidth="1"/>
    <col min="8" max="26" width="5.85546875" style="1" customWidth="1"/>
    <col min="27" max="16384" width="12" style="1"/>
  </cols>
  <sheetData>
    <row r="1" spans="1:7" ht="74.25" customHeight="1"/>
    <row r="2" spans="1:7" ht="40.5" customHeight="1">
      <c r="C2" s="94">
        <v>4</v>
      </c>
      <c r="D2" s="94" t="str">
        <f>VLOOKUP(C2,RéfN1,2,FALSE)</f>
        <v>Communication</v>
      </c>
      <c r="E2" s="227" t="s">
        <v>59</v>
      </c>
      <c r="F2" s="227" t="s">
        <v>19</v>
      </c>
      <c r="G2" s="227" t="s">
        <v>262</v>
      </c>
    </row>
    <row r="3" spans="1:7" s="97" customFormat="1" ht="38.1" customHeight="1">
      <c r="C3" s="159" t="s">
        <v>52</v>
      </c>
      <c r="D3" s="159" t="str">
        <f>VLOOKUP(C3,RéfN2,3,FALSE)</f>
        <v>Volet Communication</v>
      </c>
      <c r="E3" s="100"/>
      <c r="F3" s="101"/>
      <c r="G3" s="101"/>
    </row>
    <row r="4" spans="1:7" s="93" customFormat="1" ht="38.1" customHeight="1">
      <c r="C4" s="92" t="s">
        <v>24</v>
      </c>
      <c r="D4" s="92" t="str">
        <f>VLOOKUP(C4,RéfN3,3,FALSE)</f>
        <v>Communication relative au projet de coopération</v>
      </c>
      <c r="E4" s="102"/>
      <c r="F4" s="174"/>
      <c r="G4" s="103"/>
    </row>
    <row r="5" spans="1:7" s="93" customFormat="1" ht="79.2">
      <c r="A5" s="93" t="str">
        <f t="shared" ref="A5:A19" ca="1" si="0">IF(VLOOKUP($C5,ZoneBD,5,FALSE)="","",VLOOKUP($C5,ZoneBD,7,FALSE))</f>
        <v/>
      </c>
      <c r="C5" s="156" t="str">
        <f>$C$4&amp;TEXT(ROW()-ROW($C$4),".00")</f>
        <v>M.01</v>
      </c>
      <c r="D5" s="3" t="str">
        <f t="shared" ref="D5:D7" ca="1" si="1">VLOOKUP(C5,RéfN4,3,FALSE)</f>
        <v>Un plan de communication commun sur le projet coopération est élaboré</v>
      </c>
      <c r="E5" s="90"/>
      <c r="F5" s="176"/>
      <c r="G5" s="238" t="s">
        <v>280</v>
      </c>
    </row>
    <row r="6" spans="1:7" s="93" customFormat="1" ht="57" customHeight="1">
      <c r="A6" s="93" t="str">
        <f t="shared" ca="1" si="0"/>
        <v/>
      </c>
      <c r="C6" s="156" t="str">
        <f t="shared" ref="C6:C19" si="2">$C$4&amp;TEXT(ROW()-ROW($C$4),".00")</f>
        <v>M.02</v>
      </c>
      <c r="D6" s="3" t="str">
        <f t="shared" ca="1" si="1"/>
        <v>Le plan de communication est élaboré en concertation avec tous les membres de la coopération</v>
      </c>
      <c r="E6" s="90"/>
      <c r="F6" s="176"/>
      <c r="G6" s="238"/>
    </row>
    <row r="7" spans="1:7" s="93" customFormat="1" ht="43.5" customHeight="1">
      <c r="A7" s="93" t="str">
        <f t="shared" ca="1" si="0"/>
        <v/>
      </c>
      <c r="C7" s="156" t="str">
        <f t="shared" si="2"/>
        <v>M.03</v>
      </c>
      <c r="D7" s="3" t="str">
        <f t="shared" ca="1" si="1"/>
        <v>Le plan de communication commun est validé par le comité de pilotage stratégique</v>
      </c>
      <c r="E7" s="90"/>
      <c r="F7" s="176"/>
      <c r="G7" s="238"/>
    </row>
    <row r="8" spans="1:7" s="93" customFormat="1" ht="43.5" customHeight="1">
      <c r="A8" s="93" t="str">
        <f t="shared" ca="1" si="0"/>
        <v/>
      </c>
      <c r="C8" s="243" t="str">
        <f t="shared" si="2"/>
        <v>M.04</v>
      </c>
      <c r="D8" s="232" t="str">
        <f t="shared" ref="D8:D19" ca="1" si="3">VLOOKUP(C8,RéfN4,3,FALSE)</f>
        <v>Le plan de communication du projet de coopération comprend (Questions M05 à M12) :</v>
      </c>
      <c r="E8" s="90"/>
      <c r="F8" s="176"/>
      <c r="G8" s="238"/>
    </row>
    <row r="9" spans="1:7" s="93" customFormat="1" ht="43.5" customHeight="1">
      <c r="A9" s="93" t="str">
        <f t="shared" ca="1" si="0"/>
        <v/>
      </c>
      <c r="C9" s="156" t="str">
        <f t="shared" si="2"/>
        <v>M.05</v>
      </c>
      <c r="D9" s="3" t="str">
        <f t="shared" ca="1" si="3"/>
        <v xml:space="preserve">Les enjeux de la coopération </v>
      </c>
      <c r="E9" s="90"/>
      <c r="F9" s="176"/>
      <c r="G9" s="238"/>
    </row>
    <row r="10" spans="1:7" s="93" customFormat="1" ht="43.5" customHeight="1">
      <c r="A10" s="93" t="str">
        <f t="shared" ca="1" si="0"/>
        <v/>
      </c>
      <c r="C10" s="156" t="str">
        <f t="shared" si="2"/>
        <v>M.06</v>
      </c>
      <c r="D10" s="3" t="str">
        <f t="shared" ca="1" si="3"/>
        <v>Les orientations du projet pharmaceutique partagé</v>
      </c>
      <c r="E10" s="90"/>
      <c r="F10" s="176"/>
      <c r="G10" s="238"/>
    </row>
    <row r="11" spans="1:7" s="93" customFormat="1" ht="43.5" customHeight="1">
      <c r="A11" s="93" t="str">
        <f t="shared" ca="1" si="0"/>
        <v/>
      </c>
      <c r="C11" s="156" t="str">
        <f t="shared" si="2"/>
        <v>M.07</v>
      </c>
      <c r="D11" s="3" t="str">
        <f t="shared" ca="1" si="3"/>
        <v>Les impacts sur la qualité de la prise en charge des patients et/ou des résidents</v>
      </c>
      <c r="E11" s="90"/>
      <c r="F11" s="176"/>
      <c r="G11" s="238"/>
    </row>
    <row r="12" spans="1:7" s="93" customFormat="1" ht="43.5" customHeight="1">
      <c r="A12" s="93" t="str">
        <f t="shared" ca="1" si="0"/>
        <v/>
      </c>
      <c r="C12" s="156" t="str">
        <f t="shared" si="2"/>
        <v>M.08</v>
      </c>
      <c r="D12" s="3" t="str">
        <f t="shared" ca="1" si="3"/>
        <v>Les impacts organisationnels induits par la coopération</v>
      </c>
      <c r="E12" s="90"/>
      <c r="F12" s="176"/>
      <c r="G12" s="238"/>
    </row>
    <row r="13" spans="1:7" s="93" customFormat="1" ht="43.5" customHeight="1">
      <c r="A13" s="93" t="str">
        <f t="shared" ca="1" si="0"/>
        <v/>
      </c>
      <c r="C13" s="156" t="str">
        <f t="shared" si="2"/>
        <v>M.09</v>
      </c>
      <c r="D13" s="3" t="str">
        <f t="shared" ca="1" si="3"/>
        <v>Les impacts sur les ressources humaines induits par la coopération</v>
      </c>
      <c r="E13" s="90"/>
      <c r="F13" s="176"/>
      <c r="G13" s="238"/>
    </row>
    <row r="14" spans="1:7" s="93" customFormat="1" ht="43.5" customHeight="1">
      <c r="A14" s="93" t="str">
        <f t="shared" ca="1" si="0"/>
        <v/>
      </c>
      <c r="C14" s="156" t="str">
        <f t="shared" si="2"/>
        <v>M.10</v>
      </c>
      <c r="D14" s="3" t="str">
        <f t="shared" ca="1" si="3"/>
        <v>Les impacts sur les conditions de travail du personnel pharmaceutiques induits par la coopération</v>
      </c>
      <c r="E14" s="90"/>
      <c r="F14" s="91"/>
      <c r="G14" s="238"/>
    </row>
    <row r="15" spans="1:7" s="93" customFormat="1" ht="43.5" customHeight="1">
      <c r="A15" s="93" t="str">
        <f t="shared" ca="1" si="0"/>
        <v/>
      </c>
      <c r="C15" s="156" t="str">
        <f t="shared" si="2"/>
        <v>M.11</v>
      </c>
      <c r="D15" s="3" t="str">
        <f t="shared" ca="1" si="3"/>
        <v>Le calendrier du projet</v>
      </c>
      <c r="E15" s="90"/>
      <c r="F15" s="176"/>
      <c r="G15" s="238"/>
    </row>
    <row r="16" spans="1:7" s="93" customFormat="1" ht="43.5" customHeight="1">
      <c r="A16" s="93" t="str">
        <f t="shared" ca="1" si="0"/>
        <v/>
      </c>
      <c r="C16" s="156" t="str">
        <f t="shared" si="2"/>
        <v>M.12</v>
      </c>
      <c r="D16" s="3" t="str">
        <f t="shared" ca="1" si="3"/>
        <v>L'état d'avancement de la feuille de route opérationnelle</v>
      </c>
      <c r="E16" s="90"/>
      <c r="F16" s="176"/>
      <c r="G16" s="238"/>
    </row>
    <row r="17" spans="1:7" s="93" customFormat="1" ht="43.5" customHeight="1">
      <c r="A17" s="93" t="e">
        <f t="shared" ca="1" si="0"/>
        <v>#N/A</v>
      </c>
      <c r="C17" s="156" t="str">
        <f t="shared" si="2"/>
        <v>M.13</v>
      </c>
      <c r="D17" s="3" t="str">
        <f t="shared" ca="1" si="3"/>
        <v>Des relais de proximité pour la communication sur le projet de coopération dans les établissements membres sont désignés</v>
      </c>
      <c r="E17" s="90"/>
      <c r="F17" s="176"/>
      <c r="G17" s="238" t="s">
        <v>281</v>
      </c>
    </row>
    <row r="18" spans="1:7" s="93" customFormat="1" ht="43.5" customHeight="1">
      <c r="A18" s="93" t="e">
        <f t="shared" ca="1" si="0"/>
        <v>#N/A</v>
      </c>
      <c r="C18" s="156" t="str">
        <f t="shared" si="2"/>
        <v>M.14</v>
      </c>
      <c r="D18" s="3" t="str">
        <f t="shared" ca="1" si="3"/>
        <v xml:space="preserve">Le projet de coopération a fait l'objet d'une présentation/information auprès des professionnels de santé des établissements membres  </v>
      </c>
      <c r="E18" s="90"/>
      <c r="F18" s="176"/>
      <c r="G18" s="238"/>
    </row>
    <row r="19" spans="1:7" s="93" customFormat="1" ht="66">
      <c r="A19" s="93" t="e">
        <f t="shared" ca="1" si="0"/>
        <v>#N/A</v>
      </c>
      <c r="C19" s="156" t="str">
        <f t="shared" si="2"/>
        <v>M.15</v>
      </c>
      <c r="D19" s="3" t="str">
        <f t="shared" ca="1" si="3"/>
        <v>Une diffusion par les moyens de communication disponibles au sein des établissements membres est prévue</v>
      </c>
      <c r="E19" s="90"/>
      <c r="F19" s="233"/>
      <c r="G19" s="239" t="s">
        <v>288</v>
      </c>
    </row>
    <row r="20" spans="1:7" ht="25.5" customHeight="1">
      <c r="F20" s="229"/>
    </row>
    <row r="21" spans="1:7" ht="25.5" customHeight="1">
      <c r="F21" s="229"/>
    </row>
    <row r="22" spans="1:7" ht="25.5" customHeight="1">
      <c r="F22" s="229"/>
    </row>
    <row r="23" spans="1:7" ht="25.5" customHeight="1">
      <c r="F23" s="229"/>
    </row>
    <row r="24" spans="1:7" ht="25.5" customHeight="1">
      <c r="F24" s="229"/>
    </row>
    <row r="25" spans="1:7" ht="25.5" customHeight="1">
      <c r="F25" s="231"/>
    </row>
    <row r="26" spans="1:7" ht="25.5" customHeight="1">
      <c r="F26" s="229"/>
    </row>
    <row r="27" spans="1:7" ht="25.5" customHeight="1">
      <c r="F27" s="229"/>
    </row>
    <row r="28" spans="1:7" ht="25.5" customHeight="1">
      <c r="F28" s="229"/>
    </row>
    <row r="29" spans="1:7" ht="25.5" customHeight="1">
      <c r="F29" s="229"/>
    </row>
    <row r="30" spans="1:7" ht="25.5" customHeight="1">
      <c r="F30" s="229"/>
    </row>
    <row r="31" spans="1:7" ht="25.5" customHeight="1">
      <c r="F31" s="229"/>
    </row>
    <row r="32" spans="1:7" ht="25.5" customHeight="1">
      <c r="F32" s="229"/>
    </row>
    <row r="33" spans="6:6" ht="25.5" customHeight="1">
      <c r="F33" s="229"/>
    </row>
    <row r="34" spans="6:6" ht="25.5" customHeight="1">
      <c r="F34" s="229"/>
    </row>
    <row r="35" spans="6:6" ht="25.5" customHeight="1">
      <c r="F35" s="229"/>
    </row>
    <row r="36" spans="6:6" ht="25.5" customHeight="1">
      <c r="F36" s="229"/>
    </row>
    <row r="37" spans="6:6" ht="25.5" customHeight="1">
      <c r="F37" s="229"/>
    </row>
    <row r="38" spans="6:6" ht="25.5" customHeight="1">
      <c r="F38" s="229"/>
    </row>
    <row r="39" spans="6:6" ht="25.5" customHeight="1">
      <c r="F39" s="229"/>
    </row>
    <row r="40" spans="6:6" ht="25.5" customHeight="1">
      <c r="F40" s="229"/>
    </row>
    <row r="41" spans="6:6" ht="25.5" customHeight="1">
      <c r="F41" s="230"/>
    </row>
    <row r="42" spans="6:6" ht="25.5" customHeight="1">
      <c r="F42" s="231"/>
    </row>
    <row r="43" spans="6:6" ht="25.5" customHeight="1">
      <c r="F43" s="229"/>
    </row>
    <row r="44" spans="6:6" ht="25.5" customHeight="1">
      <c r="F44" s="229"/>
    </row>
    <row r="45" spans="6:6" ht="25.5" customHeight="1">
      <c r="F45" s="229"/>
    </row>
    <row r="46" spans="6:6" ht="25.5" customHeight="1">
      <c r="F46" s="229"/>
    </row>
    <row r="47" spans="6:6" ht="25.5" customHeight="1">
      <c r="F47" s="229"/>
    </row>
    <row r="48" spans="6:6" ht="25.5" customHeight="1">
      <c r="F48" s="229"/>
    </row>
    <row r="49" spans="6:6" ht="25.5" customHeight="1">
      <c r="F49" s="229"/>
    </row>
    <row r="50" spans="6:6" ht="25.5" customHeight="1">
      <c r="F50" s="229"/>
    </row>
    <row r="51" spans="6:6" ht="25.5" customHeight="1">
      <c r="F51" s="229"/>
    </row>
    <row r="52" spans="6:6" ht="25.5" customHeight="1">
      <c r="F52" s="229"/>
    </row>
    <row r="53" spans="6:6" ht="25.5" customHeight="1">
      <c r="F53" s="229"/>
    </row>
    <row r="54" spans="6:6" ht="25.5" customHeight="1">
      <c r="F54" s="229"/>
    </row>
    <row r="55" spans="6:6" ht="25.5" customHeight="1">
      <c r="F55" s="231"/>
    </row>
    <row r="56" spans="6:6" ht="25.5" customHeight="1">
      <c r="F56" s="229"/>
    </row>
    <row r="57" spans="6:6" ht="25.5" customHeight="1">
      <c r="F57" s="229"/>
    </row>
    <row r="58" spans="6:6" ht="25.5" customHeight="1">
      <c r="F58" s="229"/>
    </row>
    <row r="59" spans="6:6" ht="25.5" customHeight="1">
      <c r="F59" s="229"/>
    </row>
    <row r="60" spans="6:6" ht="25.5" customHeight="1">
      <c r="F60" s="229"/>
    </row>
    <row r="61" spans="6:6" ht="25.5" customHeight="1">
      <c r="F61" s="229"/>
    </row>
    <row r="62" spans="6:6" ht="25.5" customHeight="1">
      <c r="F62" s="229"/>
    </row>
    <row r="63" spans="6:6" ht="25.5" customHeight="1">
      <c r="F63" s="229"/>
    </row>
    <row r="64" spans="6:6" ht="25.5" customHeight="1">
      <c r="F64" s="229"/>
    </row>
    <row r="65" spans="6:6" ht="25.5" customHeight="1">
      <c r="F65" s="229"/>
    </row>
    <row r="66" spans="6:6" ht="25.5" customHeight="1">
      <c r="F66" s="229"/>
    </row>
    <row r="67" spans="6:6" ht="25.5" customHeight="1">
      <c r="F67" s="229"/>
    </row>
    <row r="68" spans="6:6" ht="25.5" customHeight="1">
      <c r="F68" s="229"/>
    </row>
    <row r="69" spans="6:6" ht="25.5" customHeight="1">
      <c r="F69" s="229"/>
    </row>
    <row r="70" spans="6:6" ht="25.5" customHeight="1">
      <c r="F70" s="229"/>
    </row>
    <row r="71" spans="6:6" ht="25.5" customHeight="1">
      <c r="F71" s="229"/>
    </row>
    <row r="72" spans="6:6" ht="25.5" customHeight="1">
      <c r="F72" s="229"/>
    </row>
    <row r="73" spans="6:6" ht="25.5" customHeight="1">
      <c r="F73" s="229"/>
    </row>
    <row r="74" spans="6:6" ht="25.5" customHeight="1">
      <c r="F74" s="229"/>
    </row>
    <row r="75" spans="6:6" ht="25.5" customHeight="1">
      <c r="F75" s="229"/>
    </row>
    <row r="76" spans="6:6" ht="25.5" customHeight="1">
      <c r="F76" s="229"/>
    </row>
    <row r="77" spans="6:6" ht="25.5" customHeight="1">
      <c r="F77" s="229"/>
    </row>
  </sheetData>
  <sheetProtection password="E9B9" sheet="1" objects="1" scenarios="1"/>
  <conditionalFormatting sqref="E5:E19">
    <cfRule type="cellIs" dxfId="55" priority="45" operator="equal">
      <formula>"Oui partiel"</formula>
    </cfRule>
    <cfRule type="cellIs" dxfId="54" priority="46" operator="equal">
      <formula>"Oui total"</formula>
    </cfRule>
    <cfRule type="cellIs" dxfId="53" priority="47" operator="equal">
      <formula>"Non"</formula>
    </cfRule>
    <cfRule type="cellIs" dxfId="52" priority="48" operator="equal">
      <formula>"Oui"</formula>
    </cfRule>
  </conditionalFormatting>
  <dataValidations count="4">
    <dataValidation type="list" showInputMessage="1" showErrorMessage="1" sqref="E5:E19">
      <formula1>OFFSET(INDIRECT(VLOOKUP(C5,RéfN4,4,FALSE)),,,,1)</formula1>
    </dataValidation>
    <dataValidation type="list" allowBlank="1" showInputMessage="1" showErrorMessage="1" sqref="C2">
      <formula1>OFFSET(RéfN1,,,,1)</formula1>
    </dataValidation>
    <dataValidation type="list" allowBlank="1" showInputMessage="1" showErrorMessage="1" sqref="C4">
      <formula1>OFFSET(RéfN3,,,,1)</formula1>
    </dataValidation>
    <dataValidation type="list" allowBlank="1" showInputMessage="1" showErrorMessage="1" sqref="C3">
      <formula1>OFFSET(RéfN2,,,,1)</formula1>
    </dataValidation>
  </dataValidations>
  <pageMargins left="0.39370078740157483" right="0.39370078740157483" top="0.78740157480314965" bottom="0.59055118110236227" header="0.39370078740157483" footer="0.39370078740157483"/>
  <pageSetup paperSize="9" scale="77" fitToHeight="0" orientation="landscape" verticalDpi="200" r:id="rId1"/>
  <headerFooter alignWithMargins="0">
    <oddFooter>&amp;R&amp;P /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indexed="46"/>
    <pageSetUpPr autoPageBreaks="0" fitToPage="1"/>
  </sheetPr>
  <dimension ref="A1:I39"/>
  <sheetViews>
    <sheetView showGridLines="0" showRowColHeaders="0" view="pageBreakPreview" zoomScaleNormal="70" zoomScaleSheetLayoutView="100" workbookViewId="0">
      <pane ySplit="3" topLeftCell="A4" activePane="bottomLeft" state="frozenSplit"/>
      <selection activeCell="S17" sqref="S17"/>
      <selection pane="bottomLeft" activeCell="D4" sqref="D4:F4"/>
    </sheetView>
  </sheetViews>
  <sheetFormatPr baseColWidth="10" defaultColWidth="12" defaultRowHeight="11.4"/>
  <cols>
    <col min="1" max="1" width="5.85546875" style="81" customWidth="1"/>
    <col min="2" max="2" width="9" style="82" bestFit="1" customWidth="1"/>
    <col min="3" max="3" width="73.7109375" style="81" bestFit="1" customWidth="1"/>
    <col min="4" max="4" width="12.7109375" style="81" customWidth="1"/>
    <col min="5" max="5" width="12.85546875" style="81" customWidth="1"/>
    <col min="6" max="6" width="10.85546875" style="81" customWidth="1"/>
    <col min="7" max="7" width="14.85546875" style="81" customWidth="1"/>
    <col min="8" max="8" width="9.140625" style="81" customWidth="1"/>
    <col min="9" max="9" width="5.85546875" style="81" customWidth="1"/>
    <col min="10" max="16384" width="12" style="81"/>
  </cols>
  <sheetData>
    <row r="1" spans="1:9" s="89" customFormat="1" ht="74.25" customHeight="1">
      <c r="C1" s="104"/>
      <c r="E1" s="105"/>
      <c r="F1" s="105"/>
      <c r="G1" s="105"/>
      <c r="H1" s="105"/>
    </row>
    <row r="2" spans="1:9" s="89" customFormat="1" ht="15" customHeight="1">
      <c r="A2" s="134"/>
      <c r="B2" s="295" t="s">
        <v>244</v>
      </c>
      <c r="C2" s="295"/>
      <c r="D2" s="296">
        <f>Identification!J13</f>
        <v>0</v>
      </c>
      <c r="E2" s="296"/>
      <c r="F2" s="296"/>
      <c r="G2" s="106"/>
      <c r="H2" s="106"/>
    </row>
    <row r="3" spans="1:9" ht="13.95" customHeight="1">
      <c r="B3" s="295"/>
      <c r="C3" s="295"/>
      <c r="D3" s="297">
        <f>Identification!J22</f>
        <v>0</v>
      </c>
      <c r="E3" s="297"/>
      <c r="F3" s="297"/>
    </row>
    <row r="4" spans="1:9" ht="15" customHeight="1">
      <c r="B4" s="298" t="s">
        <v>43</v>
      </c>
      <c r="C4" s="298"/>
      <c r="D4" s="294" t="s">
        <v>260</v>
      </c>
      <c r="E4" s="294"/>
      <c r="F4" s="294"/>
      <c r="G4" s="293" t="s">
        <v>259</v>
      </c>
      <c r="H4" s="293" t="s">
        <v>22</v>
      </c>
    </row>
    <row r="5" spans="1:9" ht="22.8">
      <c r="A5" s="83"/>
      <c r="B5" s="298"/>
      <c r="C5" s="298"/>
      <c r="D5" s="4" t="s">
        <v>21</v>
      </c>
      <c r="E5" s="4" t="s">
        <v>20</v>
      </c>
      <c r="F5" s="5" t="s">
        <v>29</v>
      </c>
      <c r="G5" s="293"/>
      <c r="H5" s="293"/>
    </row>
    <row r="6" spans="1:9" ht="15" customHeight="1">
      <c r="A6" s="83"/>
      <c r="B6" s="84"/>
      <c r="C6" s="84"/>
    </row>
    <row r="7" spans="1:9" ht="20.100000000000001" customHeight="1" thickBot="1">
      <c r="B7" s="107">
        <v>1</v>
      </c>
      <c r="C7" s="108" t="str">
        <f>VLOOKUP(B7,RéfN1,2,FALSE)</f>
        <v>Elaboration du Diagnostic</v>
      </c>
      <c r="D7" s="109">
        <f t="shared" ref="D7:D13" ca="1" si="0">F7-E7</f>
        <v>0</v>
      </c>
      <c r="E7" s="109">
        <f ca="1">SUMPRODUCT((OFFSET(ZoneBD,,3,,1)=$B7)*(OFFSET(ZoneBD,,6,,1)&lt;&gt;""),OFFSET(ZoneBD,,6,,1))</f>
        <v>0</v>
      </c>
      <c r="F7" s="109">
        <f ca="1">SUMPRODUCT((OFFSET(ZoneBD,,3,,1)=$B7)*(OFFSET(ZoneBD,,6,,1)&lt;&gt;""),OFFSET(ZoneBD,,7,,1))</f>
        <v>0</v>
      </c>
      <c r="G7" s="110" t="str">
        <f t="shared" ref="G7:G13" ca="1" si="1">IF(F7=0,"-",E7/F7)</f>
        <v>-</v>
      </c>
      <c r="H7" s="109" t="str">
        <f t="shared" ref="H7:H13" ca="1" si="2">IF(G7="-","-",IF(G7&lt;0.3333,1,IF(G7&lt;0.6666,2,3)))</f>
        <v>-</v>
      </c>
      <c r="I7" s="85" t="str">
        <f ca="1">IF(H7="-","",IF(H7=1,"L",IF(H7=2,"K","J")))</f>
        <v/>
      </c>
    </row>
    <row r="8" spans="1:9" ht="20.100000000000001" customHeight="1">
      <c r="B8" s="86" t="s">
        <v>48</v>
      </c>
      <c r="C8" s="86" t="str">
        <f>VLOOKUP(B8,RéfN2,3,FALSE)</f>
        <v>Diagnostic - Phase de cadrage</v>
      </c>
      <c r="D8" s="87">
        <f ca="1">F8-E8</f>
        <v>0</v>
      </c>
      <c r="E8" s="87">
        <f ca="1">SUMPRODUCT((OFFSET(ZoneBD,,2,,1)=$B8)*(OFFSET(ZoneBD,,6,,1)&lt;&gt;""),OFFSET(ZoneBD,,6,,1))</f>
        <v>0</v>
      </c>
      <c r="F8" s="87">
        <f ca="1">SUMPRODUCT((OFFSET(ZoneBD,,2,,1)=$B8)*(OFFSET(ZoneBD,,6,,1)&lt;&gt;""),OFFSET(ZoneBD,,7,,1))</f>
        <v>0</v>
      </c>
      <c r="G8" s="88" t="str">
        <f t="shared" ca="1" si="1"/>
        <v>-</v>
      </c>
      <c r="H8" s="87" t="str">
        <f t="shared" ca="1" si="2"/>
        <v>-</v>
      </c>
    </row>
    <row r="9" spans="1:9" ht="15" customHeight="1">
      <c r="B9" s="162" t="s">
        <v>10</v>
      </c>
      <c r="C9" s="163" t="str">
        <f>VLOOKUP(B9,RéfN3,3,FALSE)</f>
        <v>Etude d'opprtunité</v>
      </c>
      <c r="D9" s="164">
        <f t="shared" ca="1" si="0"/>
        <v>0</v>
      </c>
      <c r="E9" s="164">
        <f ca="1">SUMPRODUCT((OFFSET(ZoneBD,,1,,1)=$B9)*(OFFSET(ZoneBD,,6,,1)&lt;&gt;""),OFFSET(ZoneBD,,6,,1))</f>
        <v>0</v>
      </c>
      <c r="F9" s="164">
        <f ca="1">SUMPRODUCT((OFFSET(ZoneBD,,1,,1)=$B9)*(OFFSET(ZoneBD,,6,,1)&lt;&gt;""),OFFSET(ZoneBD,,7,,1))</f>
        <v>0</v>
      </c>
      <c r="G9" s="165" t="str">
        <f t="shared" ca="1" si="1"/>
        <v>-</v>
      </c>
      <c r="H9" s="164" t="str">
        <f t="shared" ca="1" si="2"/>
        <v>-</v>
      </c>
    </row>
    <row r="10" spans="1:9" ht="15" customHeight="1" thickBot="1">
      <c r="B10" s="162" t="s">
        <v>11</v>
      </c>
      <c r="C10" s="163" t="str">
        <f>VLOOKUP(B10,RéfN3,3,FALSE)</f>
        <v>Analyse des attentes et des besoins</v>
      </c>
      <c r="D10" s="164">
        <f t="shared" ca="1" si="0"/>
        <v>0</v>
      </c>
      <c r="E10" s="164">
        <f ca="1">SUMPRODUCT((OFFSET(ZoneBD,,1,,1)=$B10)*(OFFSET(ZoneBD,,6,,1)&lt;&gt;""),OFFSET(ZoneBD,,6,,1))</f>
        <v>0</v>
      </c>
      <c r="F10" s="164">
        <f ca="1">SUMPRODUCT((OFFSET(ZoneBD,,1,,1)=$B10)*(OFFSET(ZoneBD,,6,,1)&lt;&gt;""),OFFSET(ZoneBD,,7,,1))</f>
        <v>0</v>
      </c>
      <c r="G10" s="165" t="str">
        <f t="shared" ca="1" si="1"/>
        <v>-</v>
      </c>
      <c r="H10" s="164" t="str">
        <f t="shared" ca="1" si="2"/>
        <v>-</v>
      </c>
    </row>
    <row r="11" spans="1:9" ht="20.100000000000001" customHeight="1">
      <c r="B11" s="86" t="s">
        <v>49</v>
      </c>
      <c r="C11" s="86" t="str">
        <f>VLOOKUP(B11,RéfN2,3,FALSE)</f>
        <v>Volet Stratégique du projet</v>
      </c>
      <c r="D11" s="87">
        <f t="shared" ca="1" si="0"/>
        <v>0</v>
      </c>
      <c r="E11" s="87">
        <f ca="1">SUMPRODUCT((OFFSET(ZoneBD,,2,,1)=$B11)*(OFFSET(ZoneBD,,6,,1)&lt;&gt;""),OFFSET(ZoneBD,,6,,1))</f>
        <v>0</v>
      </c>
      <c r="F11" s="87">
        <f ca="1">SUMPRODUCT((OFFSET(ZoneBD,,2,,1)=$B11)*(OFFSET(ZoneBD,,6,,1)&lt;&gt;""),OFFSET(ZoneBD,,7,,1))</f>
        <v>0</v>
      </c>
      <c r="G11" s="88" t="str">
        <f t="shared" ca="1" si="1"/>
        <v>-</v>
      </c>
      <c r="H11" s="87" t="str">
        <f t="shared" ca="1" si="2"/>
        <v>-</v>
      </c>
    </row>
    <row r="12" spans="1:9" ht="15" customHeight="1">
      <c r="B12" s="162" t="s">
        <v>12</v>
      </c>
      <c r="C12" s="163" t="str">
        <f>VLOOKUP(B12,RéfN3,3,FALSE)</f>
        <v>Gouvernance du projet</v>
      </c>
      <c r="D12" s="164">
        <f t="shared" ca="1" si="0"/>
        <v>0</v>
      </c>
      <c r="E12" s="164">
        <f ca="1">SUMPRODUCT((OFFSET(ZoneBD,,1,,1)=$B12)*(OFFSET(ZoneBD,,6,,1)&lt;&gt;""),OFFSET(ZoneBD,,6,,1))</f>
        <v>0</v>
      </c>
      <c r="F12" s="164">
        <f ca="1">SUMPRODUCT((OFFSET(ZoneBD,,1,,1)=$B12)*(OFFSET(ZoneBD,,6,,1)&lt;&gt;""),OFFSET(ZoneBD,,7,,1))</f>
        <v>0</v>
      </c>
      <c r="G12" s="165" t="str">
        <f t="shared" ca="1" si="1"/>
        <v>-</v>
      </c>
      <c r="H12" s="164" t="str">
        <f t="shared" ca="1" si="2"/>
        <v>-</v>
      </c>
    </row>
    <row r="13" spans="1:9" ht="15" customHeight="1">
      <c r="B13" s="162" t="s">
        <v>13</v>
      </c>
      <c r="C13" s="163" t="str">
        <f>VLOOKUP(B13,RéfN3,3,FALSE)</f>
        <v>Définition des objectifs stratégiques</v>
      </c>
      <c r="D13" s="164">
        <f t="shared" ca="1" si="0"/>
        <v>0</v>
      </c>
      <c r="E13" s="164">
        <f ca="1">SUMPRODUCT((OFFSET(ZoneBD,,1,,1)=$B13)*(OFFSET(ZoneBD,,6,,1)&lt;&gt;""),OFFSET(ZoneBD,,6,,1))</f>
        <v>0</v>
      </c>
      <c r="F13" s="164">
        <f ca="1">SUMPRODUCT((OFFSET(ZoneBD,,1,,1)=$B13)*(OFFSET(ZoneBD,,6,,1)&lt;&gt;""),OFFSET(ZoneBD,,7,,1))</f>
        <v>0</v>
      </c>
      <c r="G13" s="165" t="str">
        <f t="shared" ca="1" si="1"/>
        <v>-</v>
      </c>
      <c r="H13" s="164" t="str">
        <f t="shared" ca="1" si="2"/>
        <v>-</v>
      </c>
    </row>
    <row r="14" spans="1:9" ht="15" customHeight="1">
      <c r="B14" s="162" t="s">
        <v>14</v>
      </c>
      <c r="C14" s="163" t="str">
        <f>VLOOKUP(B14,RéfN3,3,FALSE)</f>
        <v>Conduite de projet</v>
      </c>
      <c r="D14" s="164">
        <f t="shared" ref="D14:D17" ca="1" si="3">F14-E14</f>
        <v>0</v>
      </c>
      <c r="E14" s="164">
        <f ca="1">SUMPRODUCT((OFFSET(ZoneBD,,1,,1)=$B14)*(OFFSET(ZoneBD,,6,,1)&lt;&gt;""),OFFSET(ZoneBD,,6,,1))</f>
        <v>0</v>
      </c>
      <c r="F14" s="164">
        <f ca="1">SUMPRODUCT((OFFSET(ZoneBD,,1,,1)=$B14)*(OFFSET(ZoneBD,,6,,1)&lt;&gt;""),OFFSET(ZoneBD,,7,,1))</f>
        <v>0</v>
      </c>
      <c r="G14" s="165" t="str">
        <f t="shared" ref="G14:G17" ca="1" si="4">IF(F14=0,"-",E14/F14)</f>
        <v>-</v>
      </c>
      <c r="H14" s="164" t="str">
        <f t="shared" ref="H14:H17" ca="1" si="5">IF(G14="-","-",IF(G14&lt;0.3333,1,IF(G14&lt;0.6666,2,3)))</f>
        <v>-</v>
      </c>
    </row>
    <row r="15" spans="1:9" ht="15" customHeight="1" thickBot="1">
      <c r="B15" s="197" t="s">
        <v>15</v>
      </c>
      <c r="C15" s="163" t="str">
        <f>VLOOKUP(B15,RéfN3,3,FALSE)</f>
        <v xml:space="preserve">Pilotage du projet </v>
      </c>
      <c r="D15" s="164">
        <f t="shared" ref="D15" ca="1" si="6">F15-E15</f>
        <v>0</v>
      </c>
      <c r="E15" s="164">
        <f ca="1">SUMPRODUCT((OFFSET(ZoneBD,,1,,1)=$B15)*(OFFSET(ZoneBD,,6,,1)&lt;&gt;""),OFFSET(ZoneBD,,6,,1))</f>
        <v>0</v>
      </c>
      <c r="F15" s="164">
        <f ca="1">SUMPRODUCT((OFFSET(ZoneBD,,1,,1)=$B15)*(OFFSET(ZoneBD,,6,,1)&lt;&gt;""),OFFSET(ZoneBD,,7,,1))</f>
        <v>0</v>
      </c>
      <c r="G15" s="165" t="str">
        <f t="shared" ref="G15" ca="1" si="7">IF(F15=0,"-",E15/F15)</f>
        <v>-</v>
      </c>
      <c r="H15" s="164" t="str">
        <f t="shared" ref="H15" ca="1" si="8">IF(G15="-","-",IF(G15&lt;0.3333,1,IF(G15&lt;0.6666,2,3)))</f>
        <v>-</v>
      </c>
    </row>
    <row r="16" spans="1:9" ht="19.5" customHeight="1">
      <c r="B16" s="86" t="s">
        <v>50</v>
      </c>
      <c r="C16" s="86" t="str">
        <f>VLOOKUP(B16,RéfN2,3,FALSE)</f>
        <v>Volet Opérationnel du projet</v>
      </c>
      <c r="D16" s="87">
        <f t="shared" ca="1" si="3"/>
        <v>0</v>
      </c>
      <c r="E16" s="87">
        <f ca="1">SUMPRODUCT((OFFSET(ZoneBD,,2,,1)=$B16)*(OFFSET(ZoneBD,,6,,1)&lt;&gt;""),OFFSET(ZoneBD,,6,,1))</f>
        <v>0</v>
      </c>
      <c r="F16" s="87">
        <f ca="1">SUMPRODUCT((OFFSET(ZoneBD,,2,,1)=$B16)*(OFFSET(ZoneBD,,6,,1)&lt;&gt;""),OFFSET(ZoneBD,,7,,1))</f>
        <v>0</v>
      </c>
      <c r="G16" s="88" t="str">
        <f t="shared" ca="1" si="4"/>
        <v>-</v>
      </c>
      <c r="H16" s="87" t="str">
        <f t="shared" ca="1" si="5"/>
        <v>-</v>
      </c>
    </row>
    <row r="17" spans="2:8" ht="15" customHeight="1">
      <c r="B17" s="162" t="s">
        <v>16</v>
      </c>
      <c r="C17" s="163" t="str">
        <f>VLOOKUP(B17,RéfN3,3,FALSE)</f>
        <v>Analyse des impacts organisationnels</v>
      </c>
      <c r="D17" s="164">
        <f t="shared" ca="1" si="3"/>
        <v>0</v>
      </c>
      <c r="E17" s="164">
        <f ca="1">SUMPRODUCT((OFFSET(ZoneBD,,1,,1)=$B17)*(OFFSET(ZoneBD,,6,,1)&lt;&gt;""),OFFSET(ZoneBD,,6,,1))</f>
        <v>0</v>
      </c>
      <c r="F17" s="164">
        <f ca="1">SUMPRODUCT((OFFSET(ZoneBD,,1,,1)=$B17)*(OFFSET(ZoneBD,,6,,1)&lt;&gt;""),OFFSET(ZoneBD,,7,,1))</f>
        <v>0</v>
      </c>
      <c r="G17" s="165" t="str">
        <f t="shared" ca="1" si="4"/>
        <v>-</v>
      </c>
      <c r="H17" s="164" t="str">
        <f t="shared" ca="1" si="5"/>
        <v>-</v>
      </c>
    </row>
    <row r="18" spans="2:8" ht="19.5" customHeight="1">
      <c r="B18" s="162" t="s">
        <v>25</v>
      </c>
      <c r="C18" s="163" t="str">
        <f>VLOOKUP(B18,RéfN3,3,FALSE)</f>
        <v xml:space="preserve">Analyse des impacts humains </v>
      </c>
      <c r="D18" s="164">
        <f ca="1">F18-E18</f>
        <v>0</v>
      </c>
      <c r="E18" s="164">
        <f ca="1">SUMPRODUCT((OFFSET(ZoneBD,,1,,1)=$B18)*(OFFSET(ZoneBD,,6,,1)&lt;&gt;""),OFFSET(ZoneBD,,6,,1))</f>
        <v>0</v>
      </c>
      <c r="F18" s="164">
        <f ca="1">SUMPRODUCT((OFFSET(ZoneBD,,1,,1)=$B18)*(OFFSET(ZoneBD,,6,,1)&lt;&gt;""),OFFSET(ZoneBD,,7,,1))</f>
        <v>0</v>
      </c>
      <c r="G18" s="165" t="str">
        <f ca="1">IF(F18=0,"-",E18/F18)</f>
        <v>-</v>
      </c>
      <c r="H18" s="164" t="str">
        <f ca="1">IF(G18="-","-",IF(G18&lt;0.3333,1,IF(G18&lt;0.6666,2,3)))</f>
        <v>-</v>
      </c>
    </row>
    <row r="19" spans="2:8" ht="15" customHeight="1">
      <c r="B19" s="162" t="s">
        <v>26</v>
      </c>
      <c r="C19" s="163" t="str">
        <f>VLOOKUP(B19,RéfN3,3,FALSE)</f>
        <v xml:space="preserve">Evaluation des impacts financiers </v>
      </c>
      <c r="D19" s="164">
        <f ca="1">F19-E19</f>
        <v>0</v>
      </c>
      <c r="E19" s="164">
        <f ca="1">SUMPRODUCT((OFFSET(ZoneBD,,1,,1)=$B19)*(OFFSET(ZoneBD,,6,,1)&lt;&gt;""),OFFSET(ZoneBD,,6,,1))</f>
        <v>0</v>
      </c>
      <c r="F19" s="164">
        <f ca="1">SUMPRODUCT((OFFSET(ZoneBD,,1,,1)=$B19)*(OFFSET(ZoneBD,,6,,1)&lt;&gt;""),OFFSET(ZoneBD,,7,,1))</f>
        <v>0</v>
      </c>
      <c r="G19" s="165" t="str">
        <f ca="1">IF(F19=0,"-",E19/F19)</f>
        <v>-</v>
      </c>
      <c r="H19" s="164" t="str">
        <f ca="1">IF(G19="-","-",IF(G19&lt;0.3333,1,IF(G19&lt;0.6666,2,3)))</f>
        <v>-</v>
      </c>
    </row>
    <row r="20" spans="2:8" ht="19.5" customHeight="1" thickBot="1">
      <c r="B20" s="162" t="s">
        <v>27</v>
      </c>
      <c r="C20" s="163" t="str">
        <f>VLOOKUP(B20,RéfN3,3,FALSE)</f>
        <v xml:space="preserve">Elaboration du cahier des charges fonctionnel </v>
      </c>
      <c r="D20" s="164">
        <f ca="1">F20-E20</f>
        <v>0</v>
      </c>
      <c r="E20" s="164">
        <f ca="1">SUMPRODUCT((OFFSET(ZoneBD,,1,,1)=$B20)*(OFFSET(ZoneBD,,6,,1)&lt;&gt;""),OFFSET(ZoneBD,,6,,1))</f>
        <v>0</v>
      </c>
      <c r="F20" s="164">
        <f ca="1">SUMPRODUCT((OFFSET(ZoneBD,,1,,1)=$B20)*(OFFSET(ZoneBD,,6,,1)&lt;&gt;""),OFFSET(ZoneBD,,7,,1))</f>
        <v>0</v>
      </c>
      <c r="G20" s="165" t="str">
        <f ca="1">IF(F20=0,"-",E20/F20)</f>
        <v>-</v>
      </c>
      <c r="H20" s="164" t="str">
        <f ca="1">IF(G20="-","-",IF(G20&lt;0.3333,1,IF(G20&lt;0.6666,2,3)))</f>
        <v>-</v>
      </c>
    </row>
    <row r="21" spans="2:8" ht="15" customHeight="1">
      <c r="B21" s="86" t="s">
        <v>51</v>
      </c>
      <c r="C21" s="86" t="str">
        <f>VLOOKUP(B21,RéfN2,3,FALSE)</f>
        <v>Volet Systèmes d'Information (SI)</v>
      </c>
      <c r="D21" s="87">
        <f t="shared" ref="D21" ca="1" si="9">F21-E21</f>
        <v>0</v>
      </c>
      <c r="E21" s="87">
        <f ca="1">SUMPRODUCT((OFFSET(ZoneBD,,2,,1)=$B21)*(OFFSET(ZoneBD,,6,,1)&lt;&gt;""),OFFSET(ZoneBD,,6,,1))</f>
        <v>0</v>
      </c>
      <c r="F21" s="87">
        <f ca="1">SUMPRODUCT((OFFSET(ZoneBD,,2,,1)=$B21)*(OFFSET(ZoneBD,,6,,1)&lt;&gt;""),OFFSET(ZoneBD,,7,,1))</f>
        <v>0</v>
      </c>
      <c r="G21" s="88" t="str">
        <f t="shared" ref="G21" ca="1" si="10">IF(F21=0,"-",E21/F21)</f>
        <v>-</v>
      </c>
      <c r="H21" s="87" t="str">
        <f t="shared" ref="H21" ca="1" si="11">IF(G21="-","-",IF(G21&lt;0.3333,1,IF(G21&lt;0.6666,2,3)))</f>
        <v>-</v>
      </c>
    </row>
    <row r="22" spans="2:8" ht="15" customHeight="1">
      <c r="B22" s="162" t="s">
        <v>28</v>
      </c>
      <c r="C22" s="163" t="str">
        <f>VLOOKUP(B22,RéfN3,3,FALSE)</f>
        <v>Gouvernance du projet SI</v>
      </c>
      <c r="D22" s="164">
        <f ca="1">F22-E22</f>
        <v>0</v>
      </c>
      <c r="E22" s="164">
        <f ca="1">SUMPRODUCT((OFFSET(ZoneBD,,1,,1)=$B22)*(OFFSET(ZoneBD,,6,,1)&lt;&gt;""),OFFSET(ZoneBD,,6,,1))</f>
        <v>0</v>
      </c>
      <c r="F22" s="164">
        <f ca="1">SUMPRODUCT((OFFSET(ZoneBD,,1,,1)=$B22)*(OFFSET(ZoneBD,,6,,1)&lt;&gt;""),OFFSET(ZoneBD,,7,,1))</f>
        <v>0</v>
      </c>
      <c r="G22" s="165" t="str">
        <f ca="1">IF(F22=0,"-",E22/F22)</f>
        <v>-</v>
      </c>
      <c r="H22" s="164" t="str">
        <f ca="1">IF(G22="-","-",IF(G22&lt;0.3333,1,IF(G22&lt;0.6666,2,3)))</f>
        <v>-</v>
      </c>
    </row>
    <row r="23" spans="2:8" ht="20.100000000000001" customHeight="1" thickBot="1">
      <c r="B23" s="162" t="s">
        <v>23</v>
      </c>
      <c r="C23" s="163" t="str">
        <f>VLOOKUP(B23,RéfN3,3,FALSE)</f>
        <v>Critères fonctionnels</v>
      </c>
      <c r="D23" s="164">
        <f ca="1">F23-E23</f>
        <v>0</v>
      </c>
      <c r="E23" s="164">
        <f ca="1">SUMPRODUCT((OFFSET(ZoneBD,,1,,1)=$B23)*(OFFSET(ZoneBD,,6,,1)&lt;&gt;""),OFFSET(ZoneBD,,6,,1))</f>
        <v>0</v>
      </c>
      <c r="F23" s="164">
        <f ca="1">SUMPRODUCT((OFFSET(ZoneBD,,1,,1)=$B23)*(OFFSET(ZoneBD,,6,,1)&lt;&gt;""),OFFSET(ZoneBD,,7,,1))</f>
        <v>0</v>
      </c>
      <c r="G23" s="165" t="str">
        <f ca="1">IF(F23=0,"-",E23/F23)</f>
        <v>-</v>
      </c>
      <c r="H23" s="164" t="str">
        <f ca="1">IF(G23="-","-",IF(G23&lt;0.3333,1,IF(G23&lt;0.6666,2,3)))</f>
        <v>-</v>
      </c>
    </row>
    <row r="24" spans="2:8" ht="20.100000000000001" customHeight="1">
      <c r="B24" s="86" t="s">
        <v>52</v>
      </c>
      <c r="C24" s="86" t="str">
        <f>VLOOKUP(B24,RéfN2,3,FALSE)</f>
        <v>Volet Communication</v>
      </c>
      <c r="D24" s="87">
        <f t="shared" ref="D24" ca="1" si="12">F24-E24</f>
        <v>0</v>
      </c>
      <c r="E24" s="87">
        <f ca="1">SUMPRODUCT((OFFSET(ZoneBD,,2,,1)=$B24)*(OFFSET(ZoneBD,,6,,1)&lt;&gt;""),OFFSET(ZoneBD,,6,,1))</f>
        <v>0</v>
      </c>
      <c r="F24" s="87">
        <f ca="1">SUMPRODUCT((OFFSET(ZoneBD,,2,,1)=$B24)*(OFFSET(ZoneBD,,6,,1)&lt;&gt;""),OFFSET(ZoneBD,,7,,1))</f>
        <v>0</v>
      </c>
      <c r="G24" s="88" t="str">
        <f t="shared" ref="G24" ca="1" si="13">IF(F24=0,"-",E24/F24)</f>
        <v>-</v>
      </c>
      <c r="H24" s="87" t="str">
        <f t="shared" ref="H24" ca="1" si="14">IF(G24="-","-",IF(G24&lt;0.3333,1,IF(G24&lt;0.6666,2,3)))</f>
        <v>-</v>
      </c>
    </row>
    <row r="25" spans="2:8" ht="15" customHeight="1">
      <c r="B25" s="162" t="s">
        <v>24</v>
      </c>
      <c r="C25" s="163" t="str">
        <f>VLOOKUP(B25,RéfN3,3,FALSE)</f>
        <v>Communication relative au projet de coopération</v>
      </c>
      <c r="D25" s="164">
        <f ca="1">F25-E25</f>
        <v>0</v>
      </c>
      <c r="E25" s="164">
        <f ca="1">SUMPRODUCT((OFFSET(ZoneBD,,1,,1)=$B25)*(OFFSET(ZoneBD,,6,,1)&lt;&gt;""),OFFSET(ZoneBD,,6,,1))</f>
        <v>0</v>
      </c>
      <c r="F25" s="164">
        <f ca="1">SUMPRODUCT((OFFSET(ZoneBD,,1,,1)=$B25)*(OFFSET(ZoneBD,,6,,1)&lt;&gt;""),OFFSET(ZoneBD,,7,,1))</f>
        <v>0</v>
      </c>
      <c r="G25" s="165" t="str">
        <f ca="1">IF(F25=0,"-",E25/F25)</f>
        <v>-</v>
      </c>
      <c r="H25" s="164" t="str">
        <f ca="1">IF(G25="-","-",IF(G25&lt;0.3333,1,IF(G25&lt;0.6666,2,3)))</f>
        <v>-</v>
      </c>
    </row>
    <row r="26" spans="2:8" ht="15" customHeight="1"/>
    <row r="27" spans="2:8" ht="20.100000000000001" customHeight="1"/>
    <row r="28" spans="2:8" ht="15" customHeight="1"/>
    <row r="29" spans="2:8" ht="15" customHeight="1"/>
    <row r="30" spans="2:8" ht="20.100000000000001" customHeight="1"/>
    <row r="31" spans="2:8" ht="15" customHeight="1"/>
    <row r="32" spans="2:8" ht="15" customHeight="1"/>
    <row r="33" ht="20.100000000000001" customHeight="1"/>
    <row r="34" ht="15" customHeight="1"/>
    <row r="35" ht="15" customHeight="1"/>
    <row r="36" ht="15" customHeight="1"/>
    <row r="37" ht="15" customHeight="1"/>
    <row r="38" ht="15" customHeight="1"/>
    <row r="39" ht="15" customHeight="1"/>
  </sheetData>
  <sheetProtection password="E9B9" sheet="1" objects="1" scenarios="1"/>
  <mergeCells count="7">
    <mergeCell ref="H4:H5"/>
    <mergeCell ref="D4:F4"/>
    <mergeCell ref="B2:C3"/>
    <mergeCell ref="D2:F2"/>
    <mergeCell ref="D3:F3"/>
    <mergeCell ref="G4:G5"/>
    <mergeCell ref="B4:C5"/>
  </mergeCells>
  <phoneticPr fontId="0" type="noConversion"/>
  <dataValidations count="3">
    <dataValidation type="list" allowBlank="1" showInputMessage="1" showErrorMessage="1" sqref="B11 B8 B16 B21 B24">
      <formula1>RéfN2Cod</formula1>
    </dataValidation>
    <dataValidation type="list" allowBlank="1" showInputMessage="1" showErrorMessage="1" sqref="B9:B10 B12:B15 B17:B20 B22:B23 B25">
      <formula1>OFFSET(RéfN3,,,,1)</formula1>
    </dataValidation>
    <dataValidation type="list" allowBlank="1" showInputMessage="1" showErrorMessage="1" sqref="B7">
      <formula1>OFFSET(RéfN1,,,,1)</formula1>
    </dataValidation>
  </dataValidations>
  <printOptions horizontalCentered="1"/>
  <pageMargins left="0.39370078740157483" right="0.39370078740157483" top="0.78740157480314965" bottom="0.59055118110236227" header="0.39370078740157483" footer="0.39370078740157483"/>
  <pageSetup paperSize="9" orientation="landscape" verticalDpi="200" r:id="rId1"/>
  <headerFooter alignWithMargins="0">
    <oddFooter>&amp;R&amp;P/&amp;N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indexed="20"/>
    <pageSetUpPr autoPageBreaks="0" fitToPage="1"/>
  </sheetPr>
  <dimension ref="A1:DD102"/>
  <sheetViews>
    <sheetView showGridLines="0" showRowColHeaders="0" view="pageBreakPreview" zoomScale="80" zoomScaleNormal="40" zoomScaleSheetLayoutView="80" workbookViewId="0">
      <selection activeCell="CG52" sqref="CG52"/>
    </sheetView>
  </sheetViews>
  <sheetFormatPr baseColWidth="10" defaultColWidth="2.28515625" defaultRowHeight="11.25" customHeight="1"/>
  <cols>
    <col min="1" max="22" width="2.28515625" style="6" customWidth="1"/>
    <col min="23" max="23" width="5.28515625" style="6" customWidth="1"/>
    <col min="24" max="84" width="2.28515625" style="6" customWidth="1"/>
    <col min="85" max="87" width="2.28515625" style="166" customWidth="1"/>
    <col min="88" max="16384" width="2.28515625" style="6"/>
  </cols>
  <sheetData>
    <row r="1" spans="1:87" ht="108.75" customHeight="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row>
    <row r="2" spans="1:87" ht="44.25" customHeight="1">
      <c r="A2" s="299" t="s">
        <v>244</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12"/>
      <c r="BP2" s="212"/>
      <c r="BQ2" s="212"/>
      <c r="BR2" s="212"/>
      <c r="BS2" s="212"/>
      <c r="BT2" s="212"/>
      <c r="BU2" s="212"/>
      <c r="BV2" s="212"/>
      <c r="BW2" s="212"/>
      <c r="BX2" s="212"/>
      <c r="BY2" s="212"/>
      <c r="BZ2" s="212"/>
      <c r="CA2" s="212"/>
      <c r="CB2" s="212"/>
      <c r="CC2" s="212"/>
      <c r="CD2" s="212"/>
      <c r="CE2" s="212"/>
    </row>
    <row r="3" spans="1:87" s="8" customFormat="1" ht="37.5" customHeight="1">
      <c r="A3" s="7"/>
      <c r="AX3" s="213"/>
      <c r="AY3" s="213"/>
      <c r="AZ3" s="213"/>
      <c r="BA3" s="213"/>
      <c r="BB3" s="213"/>
      <c r="BC3" s="213"/>
      <c r="BD3" s="213"/>
      <c r="BE3" s="213"/>
      <c r="BF3" s="213"/>
      <c r="BG3" s="213"/>
      <c r="BH3" s="213"/>
      <c r="BI3" s="213"/>
      <c r="BJ3" s="213"/>
      <c r="BK3" s="213"/>
      <c r="BL3" s="213"/>
      <c r="BM3" s="213"/>
      <c r="BN3" s="213"/>
      <c r="BO3" s="213"/>
      <c r="BP3" s="213"/>
      <c r="BQ3" s="213"/>
      <c r="BR3" s="213"/>
      <c r="BS3" s="213"/>
      <c r="BT3" s="213"/>
      <c r="BU3" s="213"/>
      <c r="BV3" s="213"/>
      <c r="BW3" s="213"/>
      <c r="BX3" s="213"/>
      <c r="BY3" s="213"/>
      <c r="BZ3" s="213"/>
      <c r="CA3" s="213"/>
      <c r="CB3" s="213"/>
      <c r="CC3" s="213"/>
      <c r="CD3" s="213"/>
      <c r="CE3" s="213"/>
      <c r="CG3" s="166"/>
      <c r="CH3" s="166"/>
      <c r="CI3" s="166"/>
    </row>
    <row r="4" spans="1:87" s="8" customFormat="1" ht="44.25" customHeight="1">
      <c r="A4" s="7"/>
      <c r="K4" s="324" t="s">
        <v>91</v>
      </c>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209"/>
      <c r="AL4" s="209"/>
      <c r="AM4" s="209"/>
      <c r="AN4" s="209"/>
      <c r="AO4" s="209"/>
      <c r="AP4" s="209"/>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c r="BX4" s="211"/>
      <c r="BY4" s="211"/>
      <c r="BZ4" s="211"/>
      <c r="CA4" s="209"/>
      <c r="CB4" s="209"/>
      <c r="CC4" s="209"/>
      <c r="CD4" s="209"/>
      <c r="CE4" s="209"/>
      <c r="CF4" s="209"/>
      <c r="CG4" s="209"/>
      <c r="CH4" s="209"/>
      <c r="CI4" s="166"/>
    </row>
    <row r="5" spans="1:87" s="8" customFormat="1" ht="11.25" customHeight="1">
      <c r="A5" s="7"/>
      <c r="D5" s="41"/>
      <c r="E5" s="6"/>
      <c r="F5" s="10"/>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209"/>
      <c r="AL5" s="209"/>
      <c r="AM5" s="209"/>
      <c r="AN5" s="209"/>
      <c r="AO5" s="209"/>
      <c r="AP5" s="209"/>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215"/>
      <c r="BS5" s="215"/>
      <c r="BT5" s="218"/>
      <c r="BU5" s="219"/>
      <c r="BV5" s="219"/>
      <c r="BW5" s="219"/>
      <c r="BX5" s="219"/>
      <c r="BY5" s="219"/>
      <c r="BZ5" s="219"/>
      <c r="CA5" s="219"/>
      <c r="CB5" s="219"/>
      <c r="CC5" s="219"/>
      <c r="CD5" s="219"/>
      <c r="CE5" s="219"/>
      <c r="CF5" s="220"/>
      <c r="CG5" s="209"/>
      <c r="CH5" s="209"/>
      <c r="CI5" s="166"/>
    </row>
    <row r="6" spans="1:87" s="8" customFormat="1" ht="11.25" customHeight="1">
      <c r="A6" s="7"/>
      <c r="D6" s="41"/>
      <c r="E6" s="6"/>
      <c r="F6" s="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09"/>
      <c r="AL6" s="209"/>
      <c r="AM6" s="209"/>
      <c r="AN6" s="209"/>
      <c r="AO6" s="209"/>
      <c r="AP6" s="209"/>
      <c r="AR6" s="215"/>
      <c r="AS6" s="215"/>
      <c r="AT6" s="215"/>
      <c r="AU6" s="215"/>
      <c r="AV6" s="215"/>
      <c r="AW6" s="215"/>
      <c r="AX6" s="215"/>
      <c r="AY6" s="215"/>
      <c r="AZ6" s="215"/>
      <c r="BA6" s="215"/>
      <c r="BB6" s="215"/>
      <c r="BC6" s="215"/>
      <c r="BD6" s="215"/>
      <c r="BE6" s="215"/>
      <c r="BF6" s="215"/>
      <c r="BG6" s="215"/>
      <c r="BH6" s="215"/>
      <c r="BI6" s="215"/>
      <c r="BJ6" s="215"/>
      <c r="BK6" s="215"/>
      <c r="BL6" s="215"/>
      <c r="BM6" s="215"/>
      <c r="BN6" s="215"/>
      <c r="BO6" s="215"/>
      <c r="BP6" s="215"/>
      <c r="BQ6" s="215"/>
      <c r="BR6" s="215"/>
      <c r="BS6" s="215"/>
      <c r="BT6" s="221"/>
      <c r="BU6" s="214"/>
      <c r="BV6" s="214"/>
      <c r="BW6" s="214"/>
      <c r="BX6" s="214"/>
      <c r="BY6" s="214"/>
      <c r="BZ6" s="214"/>
      <c r="CA6" s="214"/>
      <c r="CB6" s="214"/>
      <c r="CC6" s="214"/>
      <c r="CD6" s="214"/>
      <c r="CE6" s="214"/>
      <c r="CF6" s="222"/>
      <c r="CG6" s="209"/>
      <c r="CH6" s="209"/>
      <c r="CI6" s="166"/>
    </row>
    <row r="7" spans="1:87" ht="11.25" customHeight="1">
      <c r="D7" s="41"/>
      <c r="F7" s="10"/>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215"/>
      <c r="BO7" s="215"/>
      <c r="BP7" s="215"/>
      <c r="BQ7" s="215"/>
      <c r="BR7" s="215"/>
      <c r="BS7" s="215"/>
      <c r="BT7" s="223"/>
      <c r="BU7" s="224"/>
      <c r="BV7" s="224"/>
      <c r="BW7" s="224"/>
      <c r="BX7" s="224"/>
      <c r="BY7" s="224"/>
      <c r="BZ7" s="224"/>
      <c r="CA7" s="224"/>
      <c r="CB7" s="224"/>
      <c r="CC7" s="224"/>
      <c r="CD7" s="224"/>
      <c r="CE7" s="224"/>
      <c r="CF7" s="225"/>
      <c r="CG7" s="209"/>
      <c r="CH7" s="209"/>
    </row>
    <row r="8" spans="1:87" ht="11.25" customHeight="1">
      <c r="A8" s="27"/>
      <c r="D8" s="41"/>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15"/>
      <c r="BG8" s="215"/>
      <c r="BH8" s="215"/>
      <c r="BI8" s="215"/>
      <c r="BJ8" s="215"/>
      <c r="BK8" s="215"/>
      <c r="BL8" s="215"/>
      <c r="BM8" s="215"/>
      <c r="BN8" s="215"/>
      <c r="BO8" s="215"/>
      <c r="BP8" s="215"/>
      <c r="BQ8" s="215"/>
      <c r="BR8" s="215"/>
      <c r="BS8" s="215"/>
      <c r="BT8" s="218"/>
      <c r="BU8" s="219"/>
      <c r="BV8" s="219"/>
      <c r="BW8" s="219"/>
      <c r="BX8" s="219"/>
      <c r="BY8" s="219"/>
      <c r="BZ8" s="219"/>
      <c r="CA8" s="219"/>
      <c r="CB8" s="219"/>
      <c r="CC8" s="219"/>
      <c r="CD8" s="219"/>
      <c r="CE8" s="219"/>
      <c r="CF8" s="220"/>
      <c r="CG8" s="209"/>
      <c r="CH8" s="209"/>
    </row>
    <row r="9" spans="1:87" ht="11.25" customHeight="1">
      <c r="A9" s="27"/>
      <c r="D9" s="41"/>
      <c r="BF9" s="215"/>
      <c r="BG9" s="215"/>
      <c r="BH9" s="215"/>
      <c r="BI9" s="215"/>
      <c r="BJ9" s="215"/>
      <c r="BK9" s="215"/>
      <c r="BL9" s="215"/>
      <c r="BM9" s="215"/>
      <c r="BN9" s="215"/>
      <c r="BO9" s="215"/>
      <c r="BP9" s="215"/>
      <c r="BQ9" s="215"/>
      <c r="BR9" s="215"/>
      <c r="BS9" s="215"/>
      <c r="BT9" s="221"/>
      <c r="BU9" s="214"/>
      <c r="BV9" s="214"/>
      <c r="BW9" s="214"/>
      <c r="BX9" s="214"/>
      <c r="BY9" s="214"/>
      <c r="BZ9" s="214"/>
      <c r="CA9" s="214"/>
      <c r="CB9" s="214"/>
      <c r="CC9" s="214"/>
      <c r="CD9" s="214"/>
      <c r="CE9" s="214"/>
      <c r="CF9" s="222"/>
      <c r="CG9" s="214"/>
      <c r="CH9" s="214"/>
      <c r="CI9" s="214"/>
    </row>
    <row r="10" spans="1:87" ht="11.25" customHeight="1">
      <c r="A10" s="22"/>
      <c r="B10" s="22"/>
      <c r="C10" s="22"/>
      <c r="D10" s="43"/>
      <c r="E10" s="22"/>
      <c r="F10" s="22"/>
      <c r="G10" s="22"/>
      <c r="H10" s="22"/>
      <c r="I10" s="22"/>
      <c r="J10" s="22"/>
      <c r="K10" s="22"/>
      <c r="L10" s="22"/>
      <c r="M10" s="22"/>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22"/>
      <c r="AT10" s="22"/>
      <c r="AU10" s="22"/>
      <c r="AV10" s="22"/>
      <c r="AW10" s="22"/>
      <c r="BF10" s="215"/>
      <c r="BG10" s="215"/>
      <c r="BH10" s="215"/>
      <c r="BI10" s="215"/>
      <c r="BJ10" s="215"/>
      <c r="BK10" s="215"/>
      <c r="BL10" s="215"/>
      <c r="BM10" s="215"/>
      <c r="BN10" s="215"/>
      <c r="BO10" s="215"/>
      <c r="BP10" s="215"/>
      <c r="BQ10" s="215"/>
      <c r="BR10" s="215"/>
      <c r="BS10" s="215"/>
      <c r="BT10" s="223"/>
      <c r="BU10" s="224"/>
      <c r="BV10" s="224"/>
      <c r="BW10" s="224"/>
      <c r="BX10" s="224"/>
      <c r="BY10" s="224"/>
      <c r="BZ10" s="224"/>
      <c r="CA10" s="224"/>
      <c r="CB10" s="224"/>
      <c r="CC10" s="224"/>
      <c r="CD10" s="224"/>
      <c r="CE10" s="224"/>
      <c r="CF10" s="225"/>
      <c r="CG10" s="214"/>
      <c r="CH10" s="214"/>
      <c r="CI10" s="214"/>
    </row>
    <row r="11" spans="1:87" ht="11.25" customHeight="1">
      <c r="D11" s="41"/>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BQ11" s="47"/>
      <c r="BR11" s="214"/>
      <c r="BS11" s="214"/>
      <c r="BT11" s="214"/>
      <c r="BU11" s="214"/>
      <c r="BV11" s="214"/>
      <c r="BW11" s="214"/>
      <c r="BX11" s="214"/>
      <c r="BY11" s="214"/>
      <c r="BZ11" s="214"/>
      <c r="CA11" s="214"/>
      <c r="CB11" s="214"/>
      <c r="CC11" s="214"/>
      <c r="CD11" s="214"/>
      <c r="CE11" s="214"/>
      <c r="CF11" s="214"/>
      <c r="CG11" s="214"/>
      <c r="CH11" s="214"/>
      <c r="CI11" s="214"/>
    </row>
    <row r="12" spans="1:87" ht="11.25" customHeight="1">
      <c r="D12" s="41"/>
    </row>
    <row r="13" spans="1:87" ht="11.25" customHeight="1">
      <c r="D13" s="41"/>
    </row>
    <row r="14" spans="1:87" ht="11.25" customHeight="1">
      <c r="D14" s="41"/>
      <c r="E14" s="25"/>
      <c r="F14" s="25"/>
      <c r="G14" s="25"/>
      <c r="H14" s="25"/>
      <c r="I14" s="25"/>
      <c r="J14" s="25"/>
      <c r="K14" s="25"/>
      <c r="L14" s="25"/>
      <c r="M14" s="25"/>
      <c r="N14" s="25"/>
      <c r="O14" s="25"/>
      <c r="P14" s="25"/>
      <c r="Q14" s="25"/>
    </row>
    <row r="15" spans="1:87" ht="11.25" customHeight="1">
      <c r="D15" s="41"/>
    </row>
    <row r="16" spans="1:87" ht="11.25" customHeight="1">
      <c r="D16" s="41"/>
    </row>
    <row r="17" spans="1:4" ht="11.25" customHeight="1">
      <c r="D17" s="41"/>
    </row>
    <row r="18" spans="1:4" ht="11.25" customHeight="1">
      <c r="D18" s="41"/>
    </row>
    <row r="19" spans="1:4" ht="11.25" customHeight="1">
      <c r="D19" s="41"/>
    </row>
    <row r="20" spans="1:4" ht="11.25" customHeight="1">
      <c r="D20" s="41"/>
    </row>
    <row r="21" spans="1:4" ht="11.25" customHeight="1">
      <c r="D21" s="41"/>
    </row>
    <row r="22" spans="1:4" ht="11.25" customHeight="1">
      <c r="A22" s="10"/>
      <c r="D22" s="41"/>
    </row>
    <row r="23" spans="1:4" ht="11.25" customHeight="1">
      <c r="D23" s="41"/>
    </row>
    <row r="24" spans="1:4" ht="11.25" customHeight="1">
      <c r="D24" s="41"/>
    </row>
    <row r="25" spans="1:4" ht="11.25" customHeight="1">
      <c r="D25" s="41"/>
    </row>
    <row r="26" spans="1:4" ht="11.25" customHeight="1">
      <c r="D26" s="41"/>
    </row>
    <row r="27" spans="1:4" ht="11.25" customHeight="1">
      <c r="D27" s="41"/>
    </row>
    <row r="28" spans="1:4" ht="11.25" customHeight="1">
      <c r="D28" s="41"/>
    </row>
    <row r="29" spans="1:4" ht="11.25" customHeight="1">
      <c r="D29" s="41"/>
    </row>
    <row r="30" spans="1:4" ht="11.25" customHeight="1">
      <c r="D30" s="41"/>
    </row>
    <row r="31" spans="1:4" ht="11.25" customHeight="1">
      <c r="D31" s="41"/>
    </row>
    <row r="32" spans="1:4" ht="11.25" customHeight="1">
      <c r="D32" s="41"/>
    </row>
    <row r="33" spans="1:4" ht="11.25" customHeight="1">
      <c r="A33" s="10"/>
      <c r="D33" s="41"/>
    </row>
    <row r="34" spans="1:4" ht="11.25" customHeight="1">
      <c r="D34" s="41"/>
    </row>
    <row r="35" spans="1:4" ht="11.25" customHeight="1">
      <c r="D35" s="41"/>
    </row>
    <row r="36" spans="1:4" ht="11.25" customHeight="1">
      <c r="D36" s="41"/>
    </row>
    <row r="37" spans="1:4" ht="11.25" customHeight="1">
      <c r="D37" s="41"/>
    </row>
    <row r="38" spans="1:4" ht="11.25" customHeight="1">
      <c r="D38" s="41"/>
    </row>
    <row r="39" spans="1:4" ht="11.25" customHeight="1">
      <c r="D39" s="41"/>
    </row>
    <row r="40" spans="1:4" ht="11.25" customHeight="1">
      <c r="D40" s="41"/>
    </row>
    <row r="41" spans="1:4" ht="11.25" customHeight="1">
      <c r="D41" s="41"/>
    </row>
    <row r="42" spans="1:4" ht="11.25" customHeight="1">
      <c r="D42" s="41"/>
    </row>
    <row r="43" spans="1:4" ht="11.25" customHeight="1">
      <c r="D43" s="41"/>
    </row>
    <row r="44" spans="1:4" ht="11.25" customHeight="1">
      <c r="D44" s="41"/>
    </row>
    <row r="45" spans="1:4" ht="11.25" customHeight="1">
      <c r="D45" s="41"/>
    </row>
    <row r="46" spans="1:4" ht="11.25" customHeight="1">
      <c r="D46" s="41"/>
    </row>
    <row r="47" spans="1:4" ht="11.25" customHeight="1">
      <c r="D47" s="41"/>
    </row>
    <row r="48" spans="1:4" ht="11.25" customHeight="1">
      <c r="D48" s="41"/>
    </row>
    <row r="49" spans="1:75" ht="11.25" customHeight="1">
      <c r="D49" s="41"/>
    </row>
    <row r="50" spans="1:75" ht="11.25" customHeight="1">
      <c r="A50" s="21"/>
      <c r="D50" s="41"/>
    </row>
    <row r="51" spans="1:75" ht="11.25" customHeight="1">
      <c r="A51" s="21"/>
      <c r="D51" s="41"/>
    </row>
    <row r="52" spans="1:75" ht="11.25" customHeight="1">
      <c r="A52" s="21"/>
      <c r="D52" s="41"/>
    </row>
    <row r="53" spans="1:75" ht="11.25" customHeight="1">
      <c r="A53" s="21"/>
      <c r="D53" s="41"/>
    </row>
    <row r="54" spans="1:75" ht="11.25" customHeight="1">
      <c r="A54" s="21"/>
      <c r="D54" s="41"/>
    </row>
    <row r="55" spans="1:75" ht="11.25" customHeight="1">
      <c r="A55" s="21"/>
      <c r="D55" s="41"/>
    </row>
    <row r="56" spans="1:75" ht="11.25" customHeight="1">
      <c r="A56" s="21"/>
      <c r="D56" s="41"/>
    </row>
    <row r="57" spans="1:75" ht="11.25" customHeight="1">
      <c r="A57" s="21"/>
      <c r="D57" s="41"/>
    </row>
    <row r="58" spans="1:75" ht="11.25" customHeight="1">
      <c r="A58" s="21"/>
      <c r="D58" s="41"/>
      <c r="H58" s="305" t="s">
        <v>245</v>
      </c>
      <c r="I58" s="305"/>
      <c r="J58" s="305"/>
      <c r="K58" s="305"/>
      <c r="L58" s="305"/>
      <c r="M58" s="305"/>
      <c r="N58" s="305"/>
      <c r="O58" s="305"/>
      <c r="P58" s="305"/>
      <c r="Q58" s="305"/>
      <c r="R58" s="305"/>
      <c r="S58" s="305"/>
      <c r="T58" s="305"/>
      <c r="U58" s="305"/>
      <c r="V58" s="305"/>
      <c r="W58" s="305"/>
      <c r="X58" s="305"/>
      <c r="Y58" s="305"/>
      <c r="Z58" s="10"/>
    </row>
    <row r="59" spans="1:75" ht="11.25" customHeight="1">
      <c r="A59" s="21"/>
      <c r="B59" s="21"/>
      <c r="C59" s="21"/>
      <c r="D59" s="42"/>
      <c r="E59" s="21"/>
      <c r="F59" s="21"/>
      <c r="G59" s="21"/>
      <c r="H59" s="305"/>
      <c r="I59" s="305"/>
      <c r="J59" s="305"/>
      <c r="K59" s="305"/>
      <c r="L59" s="305"/>
      <c r="M59" s="305"/>
      <c r="N59" s="305"/>
      <c r="O59" s="305"/>
      <c r="P59" s="305"/>
      <c r="Q59" s="305"/>
      <c r="R59" s="305"/>
      <c r="S59" s="305"/>
      <c r="T59" s="305"/>
      <c r="U59" s="305"/>
      <c r="V59" s="305"/>
      <c r="W59" s="305"/>
      <c r="X59" s="305"/>
      <c r="Y59" s="305"/>
      <c r="Z59" s="10"/>
      <c r="AD59" s="14"/>
      <c r="AE59" s="14"/>
      <c r="AF59" s="14"/>
      <c r="AG59" s="14"/>
      <c r="AH59" s="14"/>
      <c r="AI59" s="14"/>
      <c r="AJ59" s="14"/>
      <c r="AK59" s="14"/>
      <c r="AL59" s="14"/>
      <c r="AM59" s="14"/>
      <c r="AN59" s="14"/>
      <c r="AO59" s="14"/>
      <c r="AP59" s="14"/>
      <c r="AQ59" s="14"/>
      <c r="AR59" s="14"/>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row>
    <row r="60" spans="1:75" ht="11.25" customHeight="1">
      <c r="A60" s="21"/>
      <c r="B60" s="21"/>
      <c r="C60" s="21"/>
      <c r="D60" s="42"/>
      <c r="E60" s="21"/>
      <c r="F60" s="21"/>
      <c r="G60" s="21"/>
      <c r="H60" s="10"/>
      <c r="I60" s="306" t="s">
        <v>31</v>
      </c>
      <c r="J60" s="307"/>
      <c r="K60" s="307"/>
      <c r="L60" s="307"/>
      <c r="M60" s="308"/>
      <c r="N60" s="312" t="s">
        <v>32</v>
      </c>
      <c r="O60" s="313"/>
      <c r="P60" s="313"/>
      <c r="Q60" s="313"/>
      <c r="R60" s="314"/>
      <c r="S60" s="318" t="s">
        <v>41</v>
      </c>
      <c r="T60" s="319"/>
      <c r="U60" s="319"/>
      <c r="V60" s="319"/>
      <c r="W60" s="320"/>
      <c r="X60" s="10"/>
      <c r="Y60" s="10"/>
      <c r="Z60" s="10"/>
      <c r="AD60" s="14"/>
      <c r="AE60" s="14"/>
      <c r="AF60" s="14"/>
      <c r="AG60" s="14"/>
      <c r="AH60" s="14"/>
      <c r="AI60" s="14"/>
      <c r="AJ60" s="14"/>
      <c r="AK60" s="14"/>
      <c r="AL60" s="14"/>
      <c r="AM60" s="14"/>
      <c r="AN60" s="14"/>
      <c r="AO60" s="14"/>
      <c r="AP60" s="14"/>
      <c r="AQ60" s="14"/>
      <c r="AR60" s="14"/>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row>
    <row r="61" spans="1:75" ht="11.25" customHeight="1">
      <c r="A61" s="21"/>
      <c r="B61" s="21"/>
      <c r="C61" s="21"/>
      <c r="D61" s="42"/>
      <c r="E61" s="21"/>
      <c r="F61" s="21"/>
      <c r="G61" s="21"/>
      <c r="H61" s="10"/>
      <c r="I61" s="309"/>
      <c r="J61" s="310"/>
      <c r="K61" s="310"/>
      <c r="L61" s="310"/>
      <c r="M61" s="311"/>
      <c r="N61" s="315"/>
      <c r="O61" s="316"/>
      <c r="P61" s="316"/>
      <c r="Q61" s="316"/>
      <c r="R61" s="317"/>
      <c r="S61" s="321"/>
      <c r="T61" s="322"/>
      <c r="U61" s="322"/>
      <c r="V61" s="322"/>
      <c r="W61" s="323"/>
      <c r="X61" s="10"/>
      <c r="Y61" s="10"/>
      <c r="Z61" s="10"/>
      <c r="AA61" s="14"/>
      <c r="AB61" s="14"/>
      <c r="AC61" s="14"/>
      <c r="AD61" s="14"/>
      <c r="AE61" s="14"/>
      <c r="AF61" s="14"/>
      <c r="AG61" s="14"/>
      <c r="AH61" s="14"/>
      <c r="AI61" s="14"/>
      <c r="AJ61" s="14"/>
      <c r="AK61" s="14"/>
      <c r="AL61" s="14"/>
      <c r="AM61" s="14"/>
      <c r="AN61" s="14"/>
      <c r="AO61" s="14"/>
      <c r="AP61" s="14"/>
      <c r="AQ61" s="14"/>
      <c r="AR61" s="14"/>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row>
    <row r="62" spans="1:75" ht="11.25" customHeight="1">
      <c r="A62" s="21"/>
      <c r="B62" s="21"/>
      <c r="C62" s="21"/>
      <c r="D62" s="42"/>
      <c r="E62" s="21"/>
      <c r="F62" s="21"/>
      <c r="G62" s="21"/>
      <c r="H62" s="10"/>
      <c r="I62" s="325">
        <v>0</v>
      </c>
      <c r="J62" s="325"/>
      <c r="K62" s="325"/>
      <c r="L62" s="10"/>
      <c r="M62" s="10"/>
      <c r="N62" s="325">
        <v>0.33</v>
      </c>
      <c r="O62" s="325"/>
      <c r="P62" s="325"/>
      <c r="Q62" s="10"/>
      <c r="R62" s="10"/>
      <c r="S62" s="325">
        <v>0.66</v>
      </c>
      <c r="T62" s="325"/>
      <c r="U62" s="325"/>
      <c r="V62" s="10"/>
      <c r="W62" s="10"/>
      <c r="X62" s="326">
        <v>1</v>
      </c>
      <c r="Y62" s="326"/>
      <c r="Z62" s="326"/>
      <c r="AA62" s="326"/>
      <c r="AB62" s="14"/>
      <c r="AC62" s="14"/>
      <c r="AD62" s="14"/>
      <c r="AE62" s="14"/>
      <c r="AF62" s="14"/>
      <c r="AG62" s="14"/>
      <c r="AH62" s="14"/>
      <c r="AI62" s="14"/>
      <c r="AJ62" s="14"/>
      <c r="AK62" s="14"/>
      <c r="AL62" s="14"/>
      <c r="AM62" s="14"/>
      <c r="AN62" s="14"/>
      <c r="AO62" s="14"/>
      <c r="AP62" s="14"/>
      <c r="AQ62" s="14"/>
      <c r="AR62" s="14"/>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row>
    <row r="63" spans="1:75" ht="11.25" customHeight="1">
      <c r="A63" s="21"/>
      <c r="B63" s="21"/>
      <c r="C63" s="21"/>
      <c r="D63" s="42"/>
      <c r="E63" s="21"/>
      <c r="F63" s="21"/>
      <c r="G63" s="21"/>
      <c r="H63" s="21"/>
      <c r="I63" s="326"/>
      <c r="J63" s="326"/>
      <c r="K63" s="326"/>
      <c r="L63" s="21"/>
      <c r="M63" s="21"/>
      <c r="N63" s="326"/>
      <c r="O63" s="326"/>
      <c r="P63" s="326"/>
      <c r="Q63" s="14"/>
      <c r="R63" s="14"/>
      <c r="S63" s="326"/>
      <c r="T63" s="326"/>
      <c r="U63" s="326"/>
      <c r="V63" s="14"/>
      <c r="W63" s="14"/>
      <c r="X63" s="326"/>
      <c r="Y63" s="326"/>
      <c r="Z63" s="326"/>
      <c r="AA63" s="326"/>
      <c r="AB63" s="14"/>
      <c r="AC63" s="14"/>
      <c r="AD63" s="14"/>
      <c r="AE63" s="14"/>
      <c r="AF63" s="14"/>
      <c r="AG63" s="14"/>
      <c r="AH63" s="14"/>
      <c r="AI63" s="14"/>
      <c r="AJ63" s="14"/>
      <c r="AK63" s="14"/>
      <c r="AL63" s="14"/>
      <c r="AM63" s="14"/>
      <c r="AN63" s="14"/>
      <c r="AO63" s="14"/>
      <c r="AP63" s="14"/>
      <c r="AQ63" s="14"/>
      <c r="AR63" s="14"/>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row>
    <row r="64" spans="1:75" ht="11.25" customHeight="1">
      <c r="A64" s="21"/>
      <c r="B64" s="21"/>
      <c r="C64" s="21"/>
      <c r="D64" s="42"/>
      <c r="E64" s="21"/>
      <c r="F64" s="21"/>
      <c r="G64" s="21"/>
      <c r="H64" s="21"/>
      <c r="I64" s="21"/>
      <c r="J64" s="21"/>
      <c r="K64" s="21"/>
      <c r="L64" s="21"/>
      <c r="M64" s="21"/>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row>
    <row r="65" spans="1:108" ht="11.25" customHeight="1">
      <c r="A65" s="22"/>
      <c r="B65" s="22"/>
      <c r="C65" s="22"/>
      <c r="D65" s="43"/>
      <c r="E65" s="22"/>
      <c r="F65" s="22"/>
      <c r="G65" s="22"/>
      <c r="H65" s="22"/>
      <c r="I65" s="22"/>
      <c r="J65" s="22"/>
      <c r="K65" s="22"/>
      <c r="L65" s="22"/>
      <c r="M65" s="22"/>
      <c r="N65" s="22"/>
      <c r="O65" s="22"/>
      <c r="P65" s="22"/>
      <c r="Q65" s="22"/>
      <c r="R65" s="22"/>
      <c r="S65" s="22"/>
      <c r="T65" s="22"/>
      <c r="U65" s="22"/>
      <c r="V65" s="22"/>
      <c r="W65" s="22"/>
      <c r="X65" s="22"/>
      <c r="AV65" s="22"/>
      <c r="AW65" s="22"/>
      <c r="AX65" s="22"/>
      <c r="AY65" s="22"/>
    </row>
    <row r="66" spans="1:108" ht="11.25" customHeight="1">
      <c r="A66" s="22"/>
      <c r="B66" s="22"/>
      <c r="C66" s="22"/>
      <c r="D66" s="43"/>
      <c r="E66" s="22"/>
      <c r="F66" s="22"/>
      <c r="G66" s="22"/>
      <c r="H66" s="22"/>
      <c r="I66" s="22"/>
      <c r="J66" s="22"/>
      <c r="K66" s="22"/>
      <c r="L66" s="22"/>
      <c r="M66" s="22"/>
      <c r="N66" s="22"/>
      <c r="O66" s="22"/>
      <c r="P66" s="22"/>
      <c r="Q66" s="22"/>
      <c r="R66" s="22"/>
      <c r="S66" s="22"/>
      <c r="T66" s="22"/>
      <c r="U66" s="22"/>
      <c r="V66" s="22"/>
      <c r="W66" s="22"/>
      <c r="X66" s="22"/>
      <c r="AV66" s="22"/>
      <c r="AW66" s="22"/>
      <c r="AX66" s="22"/>
      <c r="AY66" s="22"/>
    </row>
    <row r="67" spans="1:108" ht="11.25" customHeight="1">
      <c r="A67" s="22"/>
      <c r="B67" s="22"/>
      <c r="C67" s="22"/>
      <c r="D67" s="43"/>
      <c r="E67" s="45"/>
      <c r="F67" s="46"/>
      <c r="G67" s="46"/>
      <c r="H67" s="46"/>
      <c r="I67" s="46"/>
      <c r="J67" s="46"/>
      <c r="K67" s="46"/>
      <c r="L67" s="46"/>
      <c r="M67" s="46"/>
      <c r="N67" s="46"/>
      <c r="O67" s="46"/>
      <c r="P67" s="46"/>
      <c r="Q67" s="46"/>
      <c r="R67" s="207"/>
      <c r="S67" s="207"/>
      <c r="T67" s="207"/>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row>
    <row r="68" spans="1:108" ht="11.25" customHeight="1">
      <c r="A68" s="22"/>
      <c r="B68" s="22"/>
      <c r="C68" s="22"/>
      <c r="D68" s="43"/>
      <c r="E68" s="22"/>
      <c r="F68" s="22"/>
      <c r="G68" s="22"/>
      <c r="H68" s="22"/>
      <c r="I68" s="22"/>
      <c r="J68" s="22"/>
      <c r="K68" s="22"/>
      <c r="L68" s="22"/>
      <c r="M68" s="22"/>
      <c r="N68" s="22"/>
      <c r="O68" s="22"/>
      <c r="P68" s="22"/>
      <c r="Q68" s="22"/>
      <c r="R68" s="22"/>
      <c r="S68" s="22"/>
      <c r="T68" s="22"/>
      <c r="U68" s="22"/>
      <c r="V68" s="22"/>
      <c r="W68" s="22"/>
      <c r="X68" s="22"/>
      <c r="Y68" s="22"/>
      <c r="Z68" s="22"/>
      <c r="AA68" s="22"/>
      <c r="AW68" s="22"/>
      <c r="AX68" s="22"/>
      <c r="AY68" s="22"/>
      <c r="AZ68" s="22"/>
      <c r="BA68" s="22"/>
      <c r="BW68" s="22"/>
      <c r="CG68" s="175"/>
      <c r="CH68" s="175"/>
      <c r="CI68" s="175"/>
      <c r="CJ68" s="175"/>
      <c r="CK68" s="175"/>
      <c r="CL68" s="175"/>
      <c r="CM68" s="175"/>
      <c r="CN68" s="175"/>
      <c r="CO68" s="175"/>
      <c r="CP68" s="175"/>
      <c r="CQ68" s="175"/>
      <c r="CR68" s="175"/>
      <c r="CS68" s="175"/>
      <c r="CT68" s="175"/>
      <c r="CU68" s="175"/>
      <c r="CV68" s="175"/>
      <c r="CW68" s="175"/>
      <c r="CX68" s="175"/>
      <c r="CY68" s="175"/>
      <c r="CZ68" s="175"/>
      <c r="DA68" s="175"/>
      <c r="DB68" s="175"/>
      <c r="DC68" s="175"/>
      <c r="DD68" s="175"/>
    </row>
    <row r="69" spans="1:108" ht="11.25" customHeight="1">
      <c r="D69" s="41"/>
      <c r="AW69" s="302" t="s">
        <v>42</v>
      </c>
      <c r="AX69" s="302"/>
      <c r="AY69" s="302"/>
      <c r="AZ69" s="302"/>
      <c r="BA69" s="302"/>
      <c r="BB69" s="302"/>
      <c r="BC69" s="302"/>
      <c r="BD69" s="302"/>
      <c r="BO69" s="175"/>
      <c r="BP69" s="175"/>
      <c r="BQ69" s="175"/>
      <c r="BR69" s="175"/>
      <c r="BS69" s="175"/>
      <c r="BT69" s="175"/>
      <c r="BU69" s="175"/>
      <c r="BV69" s="175"/>
      <c r="BW69" s="175"/>
      <c r="BX69" s="175"/>
      <c r="BY69" s="175"/>
      <c r="BZ69" s="175"/>
      <c r="CA69" s="175"/>
      <c r="CB69" s="175"/>
      <c r="CC69" s="175"/>
      <c r="CD69" s="175"/>
      <c r="CE69" s="175"/>
      <c r="CF69" s="175"/>
      <c r="CG69" s="175"/>
      <c r="CH69" s="175"/>
      <c r="CI69" s="175"/>
      <c r="CJ69" s="175"/>
      <c r="CK69" s="175"/>
      <c r="CL69" s="175"/>
    </row>
    <row r="70" spans="1:108" ht="11.25" customHeight="1">
      <c r="D70" s="41"/>
      <c r="AW70" s="303"/>
      <c r="AX70" s="303"/>
      <c r="AY70" s="303"/>
      <c r="AZ70" s="303"/>
      <c r="BA70" s="303"/>
      <c r="BB70" s="303"/>
      <c r="BC70" s="303"/>
      <c r="BD70" s="303"/>
      <c r="BK70" s="166"/>
      <c r="BL70" s="166"/>
      <c r="BM70" s="166"/>
      <c r="BN70" s="166"/>
      <c r="BO70" s="199"/>
      <c r="BP70" s="199"/>
      <c r="BQ70" s="199"/>
      <c r="BR70" s="199"/>
      <c r="BS70" s="199"/>
      <c r="BT70" s="199"/>
      <c r="BU70" s="199"/>
      <c r="BV70" s="199"/>
      <c r="BW70" s="199"/>
      <c r="BX70" s="199"/>
      <c r="BY70" s="199"/>
      <c r="BZ70" s="199"/>
      <c r="CA70" s="199"/>
      <c r="CB70" s="199"/>
      <c r="CC70" s="175"/>
      <c r="CD70" s="175"/>
      <c r="CE70" s="175"/>
      <c r="CF70" s="175"/>
      <c r="CG70" s="175"/>
      <c r="CH70" s="175"/>
      <c r="CI70" s="175"/>
      <c r="CJ70" s="175"/>
      <c r="CK70" s="175"/>
      <c r="CL70" s="175"/>
    </row>
    <row r="71" spans="1:108" ht="11.25" customHeight="1">
      <c r="B71" s="12"/>
      <c r="C71" s="12"/>
      <c r="D71" s="44"/>
      <c r="E71" s="12"/>
      <c r="F71" s="12"/>
      <c r="G71" s="12"/>
      <c r="AW71" s="198"/>
      <c r="AX71" s="198"/>
      <c r="AY71" s="198"/>
      <c r="AZ71" s="198"/>
      <c r="BA71" s="198"/>
      <c r="BB71" s="198"/>
      <c r="BC71" s="198"/>
      <c r="BD71" s="198"/>
      <c r="BH71" s="18"/>
      <c r="BI71" s="18"/>
      <c r="BJ71" s="18"/>
      <c r="BK71" s="166"/>
      <c r="BL71" s="166"/>
      <c r="BM71" s="166"/>
      <c r="BN71" s="166"/>
      <c r="BO71" s="199"/>
      <c r="BP71" s="199"/>
      <c r="BQ71" s="199"/>
      <c r="BR71" s="199"/>
      <c r="BS71" s="199"/>
      <c r="BT71" s="199"/>
      <c r="BU71" s="199"/>
      <c r="BV71" s="199"/>
      <c r="BW71" s="199"/>
      <c r="BX71" s="199"/>
    </row>
    <row r="72" spans="1:108" ht="11.25" customHeight="1">
      <c r="D72" s="41"/>
      <c r="AC72" s="27"/>
      <c r="AD72" s="27"/>
      <c r="AE72" s="27"/>
      <c r="AW72" s="198"/>
      <c r="AX72" s="198"/>
      <c r="AY72" s="198"/>
      <c r="AZ72" s="198"/>
      <c r="BA72" s="198"/>
      <c r="BB72" s="198"/>
      <c r="BC72" s="198"/>
      <c r="BD72" s="198"/>
      <c r="BH72" s="18"/>
      <c r="BI72" s="18"/>
      <c r="BJ72" s="166"/>
      <c r="BK72" s="166"/>
      <c r="BL72" s="166"/>
      <c r="BM72" s="166"/>
      <c r="BN72" s="166"/>
      <c r="BO72" s="199"/>
      <c r="BP72" s="199"/>
      <c r="BQ72" s="199"/>
      <c r="BR72" s="199"/>
      <c r="BS72" s="199"/>
      <c r="BT72" s="199"/>
      <c r="BU72" s="199"/>
      <c r="BV72" s="199"/>
      <c r="BW72" s="199"/>
      <c r="BX72" s="199"/>
      <c r="BY72" s="166"/>
      <c r="BZ72" s="166"/>
      <c r="CA72" s="166"/>
      <c r="CB72" s="166"/>
    </row>
    <row r="73" spans="1:108" ht="11.25" customHeight="1">
      <c r="D73" s="41"/>
      <c r="AW73" s="198"/>
      <c r="AX73" s="198"/>
      <c r="AY73" s="198"/>
      <c r="AZ73" s="198"/>
      <c r="BA73" s="198"/>
      <c r="BB73" s="198"/>
      <c r="BC73" s="198"/>
      <c r="BD73" s="198"/>
      <c r="BH73" s="18"/>
      <c r="BI73" s="18"/>
      <c r="BJ73" s="166"/>
      <c r="BK73" s="166"/>
      <c r="BL73" s="166" t="s">
        <v>14</v>
      </c>
      <c r="BM73" s="166" t="s">
        <v>24</v>
      </c>
      <c r="BN73" s="166" t="s">
        <v>15</v>
      </c>
      <c r="BO73" s="199" t="s">
        <v>30</v>
      </c>
      <c r="BP73" s="199"/>
      <c r="BQ73" s="199"/>
      <c r="BR73" s="199"/>
      <c r="BS73" s="199"/>
      <c r="BT73" s="199"/>
      <c r="BU73" s="199"/>
      <c r="BV73" s="199"/>
      <c r="BW73" s="199"/>
      <c r="BX73" s="199"/>
      <c r="BY73" s="166"/>
      <c r="BZ73" s="166"/>
      <c r="CA73" s="166"/>
      <c r="CB73" s="166"/>
    </row>
    <row r="74" spans="1:108" ht="11.25" customHeight="1">
      <c r="D74" s="41"/>
      <c r="AW74" s="198"/>
      <c r="AX74" s="198"/>
      <c r="AY74" s="198"/>
      <c r="AZ74" s="198"/>
      <c r="BA74" s="198"/>
      <c r="BB74" s="198"/>
      <c r="BC74" s="198"/>
      <c r="BD74" s="198"/>
      <c r="BE74" s="166"/>
      <c r="BF74" s="166"/>
      <c r="BG74" s="166"/>
      <c r="BH74" s="166"/>
      <c r="BI74" s="166"/>
      <c r="BJ74" s="166"/>
      <c r="BK74" s="166"/>
      <c r="BL74" s="166"/>
      <c r="BM74" s="166"/>
      <c r="BN74" s="166"/>
      <c r="BO74" s="200"/>
      <c r="BP74" s="201"/>
      <c r="BQ74" s="199"/>
      <c r="BR74" s="199"/>
      <c r="BS74" s="199"/>
      <c r="BT74" s="199"/>
      <c r="BU74" s="199"/>
      <c r="BV74" s="199"/>
      <c r="BW74" s="199"/>
      <c r="BX74" s="199"/>
      <c r="BY74" s="166"/>
      <c r="BZ74" s="166"/>
      <c r="CA74" s="166"/>
      <c r="CB74" s="166"/>
      <c r="CC74" s="166"/>
      <c r="CD74" s="166"/>
    </row>
    <row r="75" spans="1:108" ht="11.25" customHeight="1">
      <c r="D75" s="41"/>
      <c r="W75" s="304" t="s">
        <v>48</v>
      </c>
      <c r="X75" s="304"/>
      <c r="Y75" s="304"/>
      <c r="Z75" s="304" t="str">
        <f>VLOOKUP(W75,RéfN2,3)</f>
        <v>Diagnostic - Phase de cadrage</v>
      </c>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0" t="str">
        <f ca="1">BO75</f>
        <v>-</v>
      </c>
      <c r="AX75" s="301"/>
      <c r="AY75" s="301"/>
      <c r="AZ75" s="301"/>
      <c r="BA75" s="301"/>
      <c r="BB75" s="301"/>
      <c r="BC75" s="301"/>
      <c r="BD75" s="301"/>
      <c r="BE75" s="166"/>
      <c r="BF75" s="166"/>
      <c r="BG75" s="166"/>
      <c r="BH75" s="166"/>
      <c r="BI75" s="166"/>
      <c r="BJ75" s="166"/>
      <c r="BK75" s="166"/>
      <c r="BL75" s="208">
        <v>1</v>
      </c>
      <c r="BM75" s="208">
        <v>0.66</v>
      </c>
      <c r="BN75" s="208">
        <v>0.33</v>
      </c>
      <c r="BO75" s="200" t="str">
        <f ca="1">Scores!G8</f>
        <v>-</v>
      </c>
      <c r="BP75" s="202" t="str">
        <f t="shared" ref="BP75:BP79" si="0">VLOOKUP(BQ75,RéfN2,3,FALSE)</f>
        <v>Diagnostic - Phase de cadrage</v>
      </c>
      <c r="BQ75" s="199" t="s">
        <v>48</v>
      </c>
      <c r="BR75" s="199"/>
      <c r="BS75" s="199"/>
      <c r="BT75" s="199"/>
      <c r="BU75" s="199"/>
      <c r="BV75" s="199"/>
      <c r="BW75" s="199"/>
      <c r="BX75" s="199"/>
      <c r="BY75" s="166"/>
      <c r="BZ75" s="166"/>
      <c r="CA75" s="166"/>
      <c r="CB75" s="166"/>
      <c r="CC75" s="166"/>
      <c r="CD75" s="166"/>
      <c r="CE75" s="18"/>
      <c r="CF75" s="18"/>
      <c r="CG75" s="18"/>
    </row>
    <row r="76" spans="1:108" ht="11.25" customHeight="1">
      <c r="D76" s="41"/>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1"/>
      <c r="AX76" s="301"/>
      <c r="AY76" s="301"/>
      <c r="AZ76" s="301"/>
      <c r="BA76" s="301"/>
      <c r="BB76" s="301"/>
      <c r="BC76" s="301"/>
      <c r="BD76" s="301"/>
      <c r="BE76" s="166"/>
      <c r="BF76" s="166"/>
      <c r="BG76" s="166"/>
      <c r="BH76" s="166"/>
      <c r="BI76" s="166"/>
      <c r="BJ76" s="166"/>
      <c r="BK76" s="166"/>
      <c r="BL76" s="208">
        <v>1</v>
      </c>
      <c r="BM76" s="208">
        <v>0.66</v>
      </c>
      <c r="BN76" s="208">
        <v>0.33</v>
      </c>
      <c r="BO76" s="200" t="str">
        <f ca="1">Scores!G11</f>
        <v>-</v>
      </c>
      <c r="BP76" s="202" t="str">
        <f t="shared" si="0"/>
        <v>Volet Stratégique du projet</v>
      </c>
      <c r="BQ76" s="199" t="s">
        <v>49</v>
      </c>
      <c r="BR76" s="199"/>
      <c r="BS76" s="199"/>
      <c r="BT76" s="199"/>
      <c r="BU76" s="199"/>
      <c r="BV76" s="199"/>
      <c r="BW76" s="199"/>
      <c r="BX76" s="199"/>
      <c r="BY76" s="199"/>
      <c r="BZ76" s="199"/>
      <c r="CA76" s="199"/>
      <c r="CB76" s="199"/>
      <c r="CC76" s="199"/>
      <c r="CD76" s="199"/>
      <c r="CE76" s="117"/>
      <c r="CF76" s="117"/>
      <c r="CG76" s="117"/>
      <c r="CH76" s="175"/>
      <c r="CI76" s="175"/>
      <c r="CJ76" s="175"/>
      <c r="CK76" s="175"/>
      <c r="CL76" s="175"/>
    </row>
    <row r="77" spans="1:108" ht="11.25" customHeight="1">
      <c r="D77" s="41"/>
      <c r="W77" s="304" t="s">
        <v>49</v>
      </c>
      <c r="X77" s="304"/>
      <c r="Y77" s="304"/>
      <c r="Z77" s="304" t="str">
        <f>VLOOKUP(W77,RéfN2,3)</f>
        <v>Volet Stratégique du projet</v>
      </c>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0" t="str">
        <f ca="1">BO76</f>
        <v>-</v>
      </c>
      <c r="AX77" s="301"/>
      <c r="AY77" s="301"/>
      <c r="AZ77" s="301"/>
      <c r="BA77" s="301"/>
      <c r="BB77" s="301"/>
      <c r="BC77" s="301"/>
      <c r="BD77" s="301"/>
      <c r="BE77" s="166"/>
      <c r="BF77" s="166"/>
      <c r="BG77" s="166"/>
      <c r="BH77" s="166"/>
      <c r="BI77" s="166"/>
      <c r="BJ77" s="166"/>
      <c r="BK77" s="166"/>
      <c r="BL77" s="208">
        <v>1</v>
      </c>
      <c r="BM77" s="208">
        <v>0.66</v>
      </c>
      <c r="BN77" s="208">
        <v>0.33</v>
      </c>
      <c r="BO77" s="200" t="str">
        <f ca="1">Scores!G16</f>
        <v>-</v>
      </c>
      <c r="BP77" s="202" t="str">
        <f t="shared" si="0"/>
        <v>Volet Opérationnel du projet</v>
      </c>
      <c r="BQ77" s="199" t="s">
        <v>50</v>
      </c>
      <c r="BR77" s="199"/>
      <c r="BS77" s="199"/>
      <c r="BT77" s="199"/>
      <c r="BU77" s="199"/>
      <c r="BV77" s="199"/>
      <c r="BW77" s="199"/>
      <c r="BX77" s="199"/>
      <c r="BY77" s="199"/>
      <c r="BZ77" s="199"/>
      <c r="CA77" s="199"/>
      <c r="CB77" s="199"/>
      <c r="CC77" s="199"/>
      <c r="CD77" s="199"/>
      <c r="CE77" s="117"/>
      <c r="CF77" s="117"/>
      <c r="CG77" s="117"/>
      <c r="CH77" s="175"/>
      <c r="CI77" s="175"/>
      <c r="CJ77" s="175"/>
      <c r="CK77" s="175"/>
      <c r="CL77" s="175"/>
    </row>
    <row r="78" spans="1:108" ht="11.25" customHeight="1">
      <c r="D78" s="41"/>
      <c r="N78" s="13"/>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1"/>
      <c r="AX78" s="301"/>
      <c r="AY78" s="301"/>
      <c r="AZ78" s="301"/>
      <c r="BA78" s="301"/>
      <c r="BB78" s="301"/>
      <c r="BC78" s="301"/>
      <c r="BD78" s="301"/>
      <c r="BE78" s="166"/>
      <c r="BF78" s="166"/>
      <c r="BG78" s="166"/>
      <c r="BH78" s="166"/>
      <c r="BI78" s="166"/>
      <c r="BJ78" s="166"/>
      <c r="BK78" s="166"/>
      <c r="BL78" s="208">
        <v>1</v>
      </c>
      <c r="BM78" s="208">
        <v>0.66</v>
      </c>
      <c r="BN78" s="208">
        <v>0.33</v>
      </c>
      <c r="BO78" s="200" t="str">
        <f ca="1">Scores!G21</f>
        <v>-</v>
      </c>
      <c r="BP78" s="202" t="str">
        <f t="shared" si="0"/>
        <v>Volet Systèmes d'Information (SI)</v>
      </c>
      <c r="BQ78" s="199" t="s">
        <v>51</v>
      </c>
      <c r="BR78" s="199"/>
      <c r="BS78" s="199"/>
      <c r="BT78" s="199"/>
      <c r="BU78" s="199"/>
      <c r="BV78" s="199"/>
      <c r="BW78" s="199"/>
      <c r="BX78" s="199"/>
      <c r="BY78" s="199"/>
      <c r="BZ78" s="199"/>
      <c r="CA78" s="199"/>
      <c r="CB78" s="199"/>
      <c r="CC78" s="199"/>
      <c r="CD78" s="199"/>
      <c r="CE78" s="117"/>
      <c r="CF78" s="117"/>
      <c r="CG78" s="117"/>
      <c r="CH78" s="175"/>
      <c r="CI78" s="175"/>
      <c r="CJ78" s="175"/>
      <c r="CK78" s="175"/>
      <c r="CL78" s="175"/>
    </row>
    <row r="79" spans="1:108" ht="11.25" customHeight="1">
      <c r="D79" s="41"/>
      <c r="W79" s="304" t="s">
        <v>50</v>
      </c>
      <c r="X79" s="304"/>
      <c r="Y79" s="304"/>
      <c r="Z79" s="304" t="str">
        <f>VLOOKUP(W79,RéfN2,3)</f>
        <v>Volet Opérationnel du projet</v>
      </c>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0" t="str">
        <f ca="1">BO77</f>
        <v>-</v>
      </c>
      <c r="AX79" s="301"/>
      <c r="AY79" s="301"/>
      <c r="AZ79" s="301"/>
      <c r="BA79" s="301"/>
      <c r="BB79" s="301"/>
      <c r="BC79" s="301"/>
      <c r="BD79" s="301"/>
      <c r="BE79" s="166"/>
      <c r="BF79" s="166"/>
      <c r="BG79" s="166"/>
      <c r="BH79" s="166"/>
      <c r="BI79" s="166"/>
      <c r="BJ79" s="166"/>
      <c r="BK79" s="166"/>
      <c r="BL79" s="208">
        <v>1</v>
      </c>
      <c r="BM79" s="208">
        <v>0.66</v>
      </c>
      <c r="BN79" s="208">
        <v>0.33</v>
      </c>
      <c r="BO79" s="200" t="str">
        <f ca="1">Scores!G24</f>
        <v>-</v>
      </c>
      <c r="BP79" s="202" t="str">
        <f t="shared" si="0"/>
        <v>Volet Communication</v>
      </c>
      <c r="BQ79" s="199" t="s">
        <v>52</v>
      </c>
      <c r="BR79" s="199"/>
      <c r="BS79" s="199"/>
      <c r="BT79" s="199"/>
      <c r="BU79" s="199"/>
      <c r="BV79" s="199"/>
      <c r="BW79" s="199"/>
      <c r="BX79" s="199"/>
      <c r="BY79" s="199"/>
      <c r="BZ79" s="199"/>
      <c r="CA79" s="199"/>
      <c r="CB79" s="199"/>
      <c r="CC79" s="199"/>
      <c r="CD79" s="199"/>
      <c r="CE79" s="117"/>
      <c r="CF79" s="117"/>
      <c r="CG79" s="117"/>
      <c r="CH79" s="175"/>
      <c r="CI79" s="175"/>
      <c r="CJ79" s="175"/>
      <c r="CK79" s="175"/>
      <c r="CL79" s="175"/>
    </row>
    <row r="80" spans="1:108" ht="11.25" customHeight="1">
      <c r="D80" s="41"/>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1"/>
      <c r="AX80" s="301"/>
      <c r="AY80" s="301"/>
      <c r="AZ80" s="301"/>
      <c r="BA80" s="301"/>
      <c r="BB80" s="301"/>
      <c r="BC80" s="301"/>
      <c r="BD80" s="301"/>
      <c r="BE80" s="166"/>
      <c r="BF80" s="166"/>
      <c r="BG80" s="166"/>
      <c r="BH80" s="166"/>
      <c r="BI80" s="166"/>
      <c r="BJ80" s="166"/>
      <c r="BK80" s="166"/>
      <c r="BL80" s="208"/>
      <c r="BM80" s="208"/>
      <c r="BN80" s="208"/>
      <c r="BO80" s="200"/>
      <c r="BP80" s="202"/>
      <c r="BQ80" s="199"/>
      <c r="BR80" s="199"/>
      <c r="BS80" s="199"/>
      <c r="BT80" s="199"/>
      <c r="BU80" s="199"/>
      <c r="BV80" s="199"/>
      <c r="BW80" s="199"/>
      <c r="BX80" s="199"/>
      <c r="BY80" s="199"/>
      <c r="BZ80" s="199"/>
      <c r="CA80" s="199"/>
      <c r="CB80" s="199"/>
      <c r="CC80" s="199"/>
      <c r="CD80" s="199"/>
      <c r="CE80" s="117"/>
      <c r="CF80" s="117"/>
      <c r="CG80" s="117"/>
      <c r="CH80" s="175"/>
      <c r="CI80" s="175"/>
      <c r="CJ80" s="175"/>
      <c r="CK80" s="175"/>
      <c r="CL80" s="175"/>
    </row>
    <row r="81" spans="2:90" ht="11.25" customHeight="1">
      <c r="D81" s="41"/>
      <c r="W81" s="304" t="s">
        <v>51</v>
      </c>
      <c r="X81" s="304"/>
      <c r="Y81" s="304"/>
      <c r="Z81" s="304" t="str">
        <f>VLOOKUP(W81,RéfN2,3)</f>
        <v>Volet Systèmes d'Information (SI)</v>
      </c>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0" t="str">
        <f ca="1">BO78</f>
        <v>-</v>
      </c>
      <c r="AX81" s="301"/>
      <c r="AY81" s="301"/>
      <c r="AZ81" s="301"/>
      <c r="BA81" s="301"/>
      <c r="BB81" s="301"/>
      <c r="BC81" s="301"/>
      <c r="BD81" s="301"/>
      <c r="BE81" s="166"/>
      <c r="BF81" s="166"/>
      <c r="BG81" s="166"/>
      <c r="BH81" s="166"/>
      <c r="BI81" s="166"/>
      <c r="BJ81" s="166"/>
      <c r="BK81" s="166"/>
      <c r="BL81" s="208"/>
      <c r="BM81" s="208"/>
      <c r="BN81" s="208"/>
      <c r="BO81" s="200"/>
      <c r="BP81" s="202"/>
      <c r="BQ81" s="199"/>
      <c r="BR81" s="199"/>
      <c r="BS81" s="199"/>
      <c r="BT81" s="199"/>
      <c r="BU81" s="199"/>
      <c r="BV81" s="199"/>
      <c r="BW81" s="199"/>
      <c r="BX81" s="199"/>
      <c r="BY81" s="199"/>
      <c r="BZ81" s="199"/>
      <c r="CA81" s="199"/>
      <c r="CB81" s="199"/>
      <c r="CC81" s="199"/>
      <c r="CD81" s="199"/>
      <c r="CE81" s="117"/>
      <c r="CF81" s="117"/>
      <c r="CG81" s="117"/>
      <c r="CH81" s="175"/>
      <c r="CI81" s="175"/>
      <c r="CJ81" s="175"/>
      <c r="CK81" s="175"/>
      <c r="CL81" s="175"/>
    </row>
    <row r="82" spans="2:90" ht="11.25" customHeight="1">
      <c r="D82" s="41"/>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1"/>
      <c r="AX82" s="301"/>
      <c r="AY82" s="301"/>
      <c r="AZ82" s="301"/>
      <c r="BA82" s="301"/>
      <c r="BB82" s="301"/>
      <c r="BC82" s="301"/>
      <c r="BD82" s="301"/>
      <c r="BE82" s="166"/>
      <c r="BF82" s="166"/>
      <c r="BG82" s="166"/>
      <c r="BH82" s="166"/>
      <c r="BI82" s="166"/>
      <c r="BJ82" s="166"/>
      <c r="BK82" s="166"/>
      <c r="BL82" s="208"/>
      <c r="BM82" s="208"/>
      <c r="BN82" s="208"/>
      <c r="BO82" s="200"/>
      <c r="BP82" s="202"/>
      <c r="BQ82" s="199"/>
      <c r="BR82" s="199"/>
      <c r="BS82" s="199"/>
      <c r="BT82" s="199"/>
      <c r="BU82" s="199"/>
      <c r="BV82" s="199"/>
      <c r="BW82" s="199"/>
      <c r="BX82" s="199"/>
      <c r="BY82" s="199"/>
      <c r="BZ82" s="199"/>
      <c r="CA82" s="199"/>
      <c r="CB82" s="199"/>
      <c r="CC82" s="199"/>
      <c r="CD82" s="199"/>
      <c r="CE82" s="117"/>
      <c r="CF82" s="117"/>
      <c r="CG82" s="117"/>
      <c r="CH82" s="175"/>
      <c r="CI82" s="175"/>
      <c r="CJ82" s="175"/>
      <c r="CK82" s="175"/>
      <c r="CL82" s="175"/>
    </row>
    <row r="83" spans="2:90" ht="11.25" customHeight="1">
      <c r="D83" s="41"/>
      <c r="W83" s="304" t="s">
        <v>52</v>
      </c>
      <c r="X83" s="304"/>
      <c r="Y83" s="304"/>
      <c r="Z83" s="304" t="str">
        <f>VLOOKUP(W83,RéfN2,3)</f>
        <v>Volet Communication</v>
      </c>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0" t="str">
        <f ca="1">BO79</f>
        <v>-</v>
      </c>
      <c r="AX83" s="301"/>
      <c r="AY83" s="301"/>
      <c r="AZ83" s="301"/>
      <c r="BA83" s="301"/>
      <c r="BB83" s="301"/>
      <c r="BC83" s="301"/>
      <c r="BD83" s="301"/>
      <c r="BE83" s="166"/>
      <c r="BF83" s="166"/>
      <c r="BG83" s="166"/>
      <c r="BH83" s="166"/>
      <c r="BI83" s="166"/>
      <c r="BJ83" s="166"/>
      <c r="BK83" s="166"/>
      <c r="BL83" s="208"/>
      <c r="BM83" s="208"/>
      <c r="BN83" s="208"/>
      <c r="BO83" s="200"/>
      <c r="BP83" s="202"/>
      <c r="BQ83" s="199"/>
      <c r="BR83" s="199"/>
      <c r="BS83" s="199"/>
      <c r="BT83" s="199"/>
      <c r="BU83" s="199"/>
      <c r="BV83" s="199"/>
      <c r="BW83" s="199"/>
      <c r="BX83" s="199"/>
      <c r="BY83" s="199"/>
      <c r="BZ83" s="199"/>
      <c r="CA83" s="199"/>
      <c r="CB83" s="199"/>
      <c r="CC83" s="199"/>
      <c r="CD83" s="199"/>
      <c r="CE83" s="117"/>
      <c r="CF83" s="117"/>
      <c r="CG83" s="117"/>
      <c r="CH83" s="175"/>
      <c r="CI83" s="175"/>
      <c r="CJ83" s="175"/>
      <c r="CK83" s="175"/>
      <c r="CL83" s="175"/>
    </row>
    <row r="84" spans="2:90" ht="11.25" customHeight="1">
      <c r="D84" s="41"/>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1"/>
      <c r="AX84" s="301"/>
      <c r="AY84" s="301"/>
      <c r="AZ84" s="301"/>
      <c r="BA84" s="301"/>
      <c r="BB84" s="301"/>
      <c r="BC84" s="301"/>
      <c r="BD84" s="301"/>
      <c r="BE84" s="166"/>
      <c r="BF84" s="166"/>
      <c r="BG84" s="166"/>
      <c r="BH84" s="166"/>
      <c r="BI84" s="166"/>
      <c r="BJ84" s="166"/>
      <c r="BK84" s="166"/>
      <c r="BL84" s="166"/>
      <c r="BM84" s="166"/>
      <c r="BN84" s="166"/>
      <c r="BO84" s="199"/>
      <c r="BP84" s="199"/>
      <c r="BQ84" s="199"/>
      <c r="BR84" s="199"/>
      <c r="BS84" s="199"/>
      <c r="BT84" s="199"/>
      <c r="BU84" s="199"/>
      <c r="BV84" s="199"/>
      <c r="BW84" s="199"/>
      <c r="BX84" s="199"/>
      <c r="BY84" s="199"/>
      <c r="BZ84" s="199"/>
      <c r="CA84" s="199"/>
      <c r="CB84" s="199"/>
      <c r="CC84" s="199"/>
      <c r="CD84" s="199"/>
      <c r="CE84" s="117"/>
      <c r="CF84" s="117"/>
      <c r="CG84" s="117"/>
      <c r="CH84" s="175"/>
      <c r="CI84" s="175"/>
      <c r="CJ84" s="175"/>
      <c r="CK84" s="175"/>
      <c r="CL84" s="175"/>
    </row>
    <row r="85" spans="2:90" ht="11.25" customHeight="1">
      <c r="D85" s="41"/>
      <c r="BJ85" s="166"/>
      <c r="BK85" s="166"/>
      <c r="BL85" s="166"/>
      <c r="BM85" s="166"/>
      <c r="BN85" s="166"/>
      <c r="BO85" s="166"/>
      <c r="BP85" s="166"/>
      <c r="BQ85" s="166"/>
      <c r="BR85" s="166"/>
      <c r="BS85" s="166"/>
      <c r="BT85" s="199"/>
      <c r="BU85" s="199"/>
      <c r="BV85" s="199"/>
      <c r="BW85" s="199"/>
      <c r="BX85" s="199"/>
      <c r="BY85" s="199"/>
      <c r="BZ85" s="199"/>
      <c r="CA85" s="199"/>
      <c r="CB85" s="199"/>
      <c r="CC85" s="117"/>
      <c r="CD85" s="175"/>
      <c r="CE85" s="175"/>
      <c r="CF85" s="175"/>
      <c r="CG85" s="175"/>
      <c r="CH85" s="175"/>
      <c r="CI85" s="175"/>
      <c r="CJ85" s="175"/>
      <c r="CK85" s="175"/>
      <c r="CL85" s="175"/>
    </row>
    <row r="86" spans="2:90" ht="11.25" customHeight="1">
      <c r="D86" s="41"/>
      <c r="BK86" s="166"/>
      <c r="BL86" s="18"/>
      <c r="BM86" s="18"/>
      <c r="BN86" s="18"/>
      <c r="BO86" s="18"/>
      <c r="BP86" s="18"/>
      <c r="BQ86" s="18"/>
      <c r="BR86" s="18"/>
      <c r="BS86" s="18"/>
      <c r="BT86" s="18"/>
      <c r="BU86" s="18"/>
      <c r="BV86" s="18"/>
      <c r="BW86" s="18"/>
      <c r="BX86" s="18"/>
      <c r="BY86" s="18"/>
      <c r="BZ86" s="18"/>
      <c r="CA86" s="18"/>
      <c r="CB86" s="18"/>
      <c r="CC86" s="18"/>
      <c r="CG86" s="6"/>
      <c r="CH86" s="6"/>
      <c r="CI86" s="6"/>
    </row>
    <row r="87" spans="2:90" ht="11.25" customHeight="1">
      <c r="B87" s="10"/>
      <c r="C87" s="10"/>
      <c r="D87" s="41"/>
      <c r="E87" s="10"/>
      <c r="F87" s="10"/>
      <c r="G87" s="10"/>
      <c r="H87" s="10"/>
      <c r="I87" s="10"/>
      <c r="J87" s="10"/>
      <c r="K87" s="10"/>
      <c r="L87" s="10"/>
      <c r="BK87" s="166"/>
      <c r="BL87" s="18"/>
      <c r="BM87" s="18"/>
      <c r="BN87" s="18"/>
      <c r="BO87" s="18"/>
      <c r="BP87" s="18"/>
      <c r="BQ87" s="18"/>
      <c r="BR87" s="18"/>
      <c r="BS87" s="18"/>
      <c r="BT87" s="18"/>
      <c r="BU87" s="18"/>
      <c r="BV87" s="18"/>
      <c r="BW87" s="18"/>
      <c r="BX87" s="18"/>
      <c r="BY87" s="18"/>
      <c r="BZ87" s="18"/>
      <c r="CA87" s="18"/>
      <c r="CB87" s="18"/>
      <c r="CC87" s="18"/>
      <c r="CG87" s="6"/>
      <c r="CH87" s="6"/>
      <c r="CI87" s="6"/>
    </row>
    <row r="88" spans="2:90" ht="11.25" customHeight="1">
      <c r="D88" s="41"/>
      <c r="BK88" s="166"/>
      <c r="BL88" s="18"/>
      <c r="BM88" s="18"/>
      <c r="BN88" s="18"/>
      <c r="BO88" s="18"/>
      <c r="BP88" s="18"/>
      <c r="BQ88" s="18"/>
      <c r="BR88" s="18"/>
      <c r="BS88" s="18"/>
      <c r="BT88" s="18"/>
      <c r="BU88" s="18"/>
      <c r="BV88" s="18"/>
      <c r="BW88" s="18"/>
      <c r="BX88" s="18"/>
      <c r="BY88" s="18"/>
      <c r="BZ88" s="18"/>
      <c r="CA88" s="18"/>
      <c r="CB88" s="18"/>
      <c r="CC88" s="18"/>
      <c r="CG88" s="6"/>
      <c r="CH88" s="6"/>
      <c r="CI88" s="6"/>
    </row>
    <row r="89" spans="2:90" ht="11.25" customHeight="1">
      <c r="D89" s="41"/>
      <c r="BK89" s="166"/>
      <c r="BL89" s="166"/>
      <c r="BM89" s="166"/>
      <c r="BN89" s="166"/>
      <c r="BO89" s="166"/>
      <c r="BP89" s="166"/>
      <c r="BQ89" s="166"/>
      <c r="BR89" s="166"/>
      <c r="BS89" s="166"/>
      <c r="BT89" s="166"/>
      <c r="BU89" s="166"/>
      <c r="BV89" s="166"/>
      <c r="BW89" s="166"/>
      <c r="BX89" s="166"/>
      <c r="BY89" s="166"/>
      <c r="BZ89" s="166"/>
      <c r="CA89" s="166"/>
      <c r="CB89" s="166"/>
      <c r="CG89" s="6"/>
      <c r="CH89" s="6"/>
      <c r="CI89" s="6"/>
    </row>
    <row r="90" spans="2:90" ht="11.25" customHeight="1">
      <c r="D90" s="41"/>
      <c r="CG90" s="6"/>
      <c r="CH90" s="6"/>
      <c r="CI90" s="6"/>
    </row>
    <row r="91" spans="2:90" ht="11.25" customHeight="1">
      <c r="D91" s="41"/>
      <c r="BO91" s="196"/>
      <c r="BP91" s="196"/>
      <c r="BQ91" s="196"/>
      <c r="BR91" s="196"/>
      <c r="BS91" s="196"/>
    </row>
    <row r="92" spans="2:90" ht="11.25" customHeight="1">
      <c r="D92" s="41"/>
      <c r="BE92" s="196"/>
      <c r="BF92" s="196"/>
      <c r="BG92" s="196"/>
      <c r="BH92" s="196"/>
      <c r="BI92" s="196"/>
      <c r="BJ92" s="196"/>
      <c r="BK92" s="196"/>
      <c r="BL92" s="196"/>
      <c r="BM92" s="196"/>
      <c r="BN92" s="196"/>
      <c r="BO92" s="196"/>
      <c r="BP92" s="196"/>
      <c r="BQ92" s="196"/>
      <c r="BR92" s="196"/>
      <c r="BS92" s="196"/>
      <c r="BT92" s="196"/>
      <c r="BU92" s="196"/>
      <c r="BV92" s="196"/>
    </row>
    <row r="93" spans="2:90" ht="11.25" customHeight="1">
      <c r="D93" s="41"/>
      <c r="BE93" s="196"/>
      <c r="BF93" s="196"/>
      <c r="BG93" s="196"/>
      <c r="BH93" s="196"/>
      <c r="BI93" s="196"/>
      <c r="BJ93" s="196"/>
      <c r="BK93" s="196"/>
      <c r="BL93" s="196"/>
      <c r="BM93" s="196"/>
      <c r="BN93" s="196"/>
      <c r="BO93" s="196"/>
      <c r="BP93" s="196"/>
      <c r="BQ93" s="196"/>
      <c r="BR93" s="196"/>
      <c r="BS93" s="196"/>
      <c r="BT93" s="196"/>
      <c r="BU93" s="196"/>
      <c r="BV93" s="196"/>
    </row>
    <row r="94" spans="2:90" ht="11.25" customHeight="1">
      <c r="D94" s="10"/>
      <c r="E94" s="10"/>
      <c r="F94" s="10"/>
      <c r="BE94" s="196"/>
      <c r="BF94" s="196"/>
      <c r="BG94" s="196"/>
      <c r="BH94" s="196"/>
      <c r="BI94" s="196"/>
      <c r="BJ94" s="196"/>
      <c r="BK94" s="196"/>
      <c r="BL94" s="196"/>
      <c r="BM94" s="196"/>
      <c r="BN94" s="196"/>
      <c r="BO94" s="196"/>
      <c r="BP94" s="196"/>
      <c r="BQ94" s="196"/>
      <c r="BR94" s="196"/>
      <c r="BS94" s="196"/>
      <c r="BT94" s="196"/>
      <c r="BU94" s="196"/>
      <c r="BV94" s="196"/>
    </row>
    <row r="95" spans="2:90" ht="11.25" customHeight="1">
      <c r="D95" s="10"/>
      <c r="E95" s="10"/>
      <c r="F95" s="10"/>
      <c r="BE95" s="196"/>
      <c r="BF95" s="196"/>
      <c r="BG95" s="196"/>
      <c r="BH95" s="196"/>
      <c r="BI95" s="196"/>
      <c r="BJ95" s="196"/>
      <c r="BK95" s="196"/>
      <c r="BL95" s="196"/>
      <c r="BM95" s="196"/>
      <c r="BN95" s="196"/>
      <c r="BT95" s="196"/>
      <c r="BU95" s="196"/>
      <c r="BV95" s="196"/>
      <c r="CC95" s="19"/>
      <c r="CD95" s="19"/>
    </row>
    <row r="96" spans="2:90" ht="11.25" customHeight="1">
      <c r="D96" s="10"/>
      <c r="E96" s="10"/>
      <c r="F96" s="10"/>
      <c r="CC96" s="19"/>
      <c r="CD96" s="19"/>
    </row>
    <row r="97" spans="2:82" ht="11.25" customHeight="1">
      <c r="D97" s="10"/>
      <c r="E97" s="10"/>
      <c r="F97" s="10"/>
      <c r="CC97" s="19"/>
      <c r="CD97" s="19"/>
    </row>
    <row r="98" spans="2:82" ht="11.25" customHeight="1">
      <c r="B98" s="10"/>
      <c r="C98" s="10"/>
      <c r="D98" s="10"/>
      <c r="E98" s="10"/>
      <c r="F98" s="10"/>
      <c r="G98" s="10"/>
      <c r="H98" s="10"/>
      <c r="I98" s="10"/>
      <c r="J98" s="10"/>
      <c r="K98" s="10"/>
      <c r="L98" s="10"/>
      <c r="CC98" s="19"/>
      <c r="CD98" s="19"/>
    </row>
    <row r="99" spans="2:82" ht="11.25" customHeight="1">
      <c r="D99" s="10"/>
      <c r="E99" s="10"/>
      <c r="F99" s="10"/>
      <c r="CC99" s="19"/>
      <c r="CD99" s="19"/>
    </row>
    <row r="100" spans="2:82" ht="11.25" customHeight="1">
      <c r="D100" s="10"/>
      <c r="E100" s="10"/>
      <c r="F100" s="10"/>
      <c r="CC100" s="19"/>
      <c r="CD100" s="19"/>
    </row>
    <row r="101" spans="2:82" ht="11.25" customHeight="1">
      <c r="CC101" s="19"/>
      <c r="CD101" s="19"/>
    </row>
    <row r="102" spans="2:82" ht="11.25" customHeight="1">
      <c r="CC102" s="19"/>
      <c r="CD102" s="19"/>
    </row>
  </sheetData>
  <sheetProtection password="E9B9" sheet="1" objects="1" scenarios="1"/>
  <mergeCells count="26">
    <mergeCell ref="W79:Y80"/>
    <mergeCell ref="W81:Y82"/>
    <mergeCell ref="W83:Y84"/>
    <mergeCell ref="K4:AJ5"/>
    <mergeCell ref="I62:K63"/>
    <mergeCell ref="N62:P63"/>
    <mergeCell ref="S62:U63"/>
    <mergeCell ref="X62:AA63"/>
    <mergeCell ref="Z77:AV78"/>
    <mergeCell ref="W77:Y78"/>
    <mergeCell ref="A2:BN2"/>
    <mergeCell ref="AW83:BD84"/>
    <mergeCell ref="AW79:BD80"/>
    <mergeCell ref="AW81:BD82"/>
    <mergeCell ref="AW77:BD78"/>
    <mergeCell ref="AW69:BD70"/>
    <mergeCell ref="Z75:AV76"/>
    <mergeCell ref="AW75:BD76"/>
    <mergeCell ref="Z81:AV82"/>
    <mergeCell ref="Z79:AV80"/>
    <mergeCell ref="Z83:AV84"/>
    <mergeCell ref="W75:Y76"/>
    <mergeCell ref="H58:Y59"/>
    <mergeCell ref="I60:M61"/>
    <mergeCell ref="N60:R61"/>
    <mergeCell ref="S60:W61"/>
  </mergeCells>
  <phoneticPr fontId="0" type="noConversion"/>
  <conditionalFormatting sqref="AX3">
    <cfRule type="cellIs" dxfId="51" priority="7" stopIfTrue="1" operator="equal">
      <formula>0</formula>
    </cfRule>
  </conditionalFormatting>
  <conditionalFormatting sqref="BT8">
    <cfRule type="cellIs" dxfId="50" priority="1" stopIfTrue="1" operator="equal">
      <formula>"Validé"</formula>
    </cfRule>
    <cfRule type="cellIs" dxfId="49" priority="2" stopIfTrue="1" operator="equal">
      <formula>"Complet"</formula>
    </cfRule>
  </conditionalFormatting>
  <conditionalFormatting sqref="BT5">
    <cfRule type="cellIs" dxfId="48" priority="3" stopIfTrue="1" operator="equal">
      <formula>"Validé"</formula>
    </cfRule>
    <cfRule type="cellIs" dxfId="47" priority="4" stopIfTrue="1" operator="equal">
      <formula>"Complet"</formula>
    </cfRule>
  </conditionalFormatting>
  <dataValidations count="1">
    <dataValidation type="list" allowBlank="1" showInputMessage="1" showErrorMessage="1" sqref="BQ75:BQ83 W75:Y84">
      <formula1>OFFSET(RéfN2,,,,1)</formula1>
    </dataValidation>
  </dataValidations>
  <printOptions verticalCentered="1"/>
  <pageMargins left="0.39370078740157483" right="0.39370078740157483" top="0.78740157480314965" bottom="0.59055118110236227" header="0.39370078740157483" footer="0.39370078740157483"/>
  <pageSetup paperSize="9" scale="40" orientation="landscape" verticalDpi="1200" r:id="rId1"/>
  <headerFooter alignWithMargins="0">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31</vt:i4>
      </vt:variant>
    </vt:vector>
  </HeadingPairs>
  <TitlesOfParts>
    <vt:vector size="43" baseType="lpstr">
      <vt:lpstr>Accueil</vt:lpstr>
      <vt:lpstr>Mode d'emploi</vt:lpstr>
      <vt:lpstr>Identification</vt:lpstr>
      <vt:lpstr>1 - Diagnostic</vt:lpstr>
      <vt:lpstr>2 - Volet Stratégique</vt:lpstr>
      <vt:lpstr>3 - Volet Opérationnel-SI</vt:lpstr>
      <vt:lpstr>4 - Communication</vt:lpstr>
      <vt:lpstr>Scores</vt:lpstr>
      <vt:lpstr>Résultats</vt:lpstr>
      <vt:lpstr>Cartographie</vt:lpstr>
      <vt:lpstr>Réf</vt:lpstr>
      <vt:lpstr>BD</vt:lpstr>
      <vt:lpstr>'1 - Diagnostic'!Impression_des_titres</vt:lpstr>
      <vt:lpstr>'2 - Volet Stratégique'!Impression_des_titres</vt:lpstr>
      <vt:lpstr>'3 - Volet Opérationnel-SI'!Impression_des_titres</vt:lpstr>
      <vt:lpstr>'4 - Communication'!Impression_des_titres</vt:lpstr>
      <vt:lpstr>RéfN1</vt:lpstr>
      <vt:lpstr>RéfN2</vt:lpstr>
      <vt:lpstr>RéfN3</vt:lpstr>
      <vt:lpstr>RéfN4</vt:lpstr>
      <vt:lpstr>RéfNot</vt:lpstr>
      <vt:lpstr>RépComplexe1</vt:lpstr>
      <vt:lpstr>RépFréquence</vt:lpstr>
      <vt:lpstr>RépSimple</vt:lpstr>
      <vt:lpstr>RépSimple1</vt:lpstr>
      <vt:lpstr>RépSimple2</vt:lpstr>
      <vt:lpstr>RépSimpleInv</vt:lpstr>
      <vt:lpstr>TypeEtaStatut</vt:lpstr>
      <vt:lpstr>'2 - Volet Stratégique'!Zone_d_impression</vt:lpstr>
      <vt:lpstr>'3 - Volet Opérationnel-SI'!Zone_d_impression</vt:lpstr>
      <vt:lpstr>'4 - Communication'!Zone_d_impression</vt:lpstr>
      <vt:lpstr>Accueil!Zone_d_impression</vt:lpstr>
      <vt:lpstr>Cartographie!Zone_d_impression</vt:lpstr>
      <vt:lpstr>Identification!Zone_d_impression</vt:lpstr>
      <vt:lpstr>'Mode d''emploi'!Zone_d_impression</vt:lpstr>
      <vt:lpstr>Résultats!Zone_d_impression</vt:lpstr>
      <vt:lpstr>Scores!Zone_d_impression</vt:lpstr>
      <vt:lpstr>ZoneBD</vt:lpstr>
      <vt:lpstr>ZoneSaisie</vt:lpstr>
      <vt:lpstr>ZoneSaisie1</vt:lpstr>
      <vt:lpstr>ZoneSaisie2</vt:lpstr>
      <vt:lpstr>ZoneSaisie3</vt:lpstr>
      <vt:lpstr>ZoneSaisie4</vt:lpstr>
    </vt:vector>
  </TitlesOfParts>
  <Company>ANAP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Hervé Laborie</dc:creator>
  <cp:lastModifiedBy>*</cp:lastModifiedBy>
  <cp:lastPrinted>2017-05-23T07:41:27Z</cp:lastPrinted>
  <dcterms:created xsi:type="dcterms:W3CDTF">2010-05-07T07:04:20Z</dcterms:created>
  <dcterms:modified xsi:type="dcterms:W3CDTF">2017-05-23T07:41:38Z</dcterms:modified>
</cp:coreProperties>
</file>